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kromann\Dropbox\StudySEA\Monash\"/>
    </mc:Choice>
  </mc:AlternateContent>
  <bookViews>
    <workbookView xWindow="0" yWindow="0" windowWidth="20490" windowHeight="7755"/>
  </bookViews>
  <sheets>
    <sheet name="International" sheetId="3" r:id="rId1"/>
    <sheet name="Norge" sheetId="1" r:id="rId2"/>
    <sheet name="Sverige" sheetId="4" r:id="rId3"/>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 l="1"/>
  <c r="E35" i="1"/>
  <c r="E43" i="1"/>
  <c r="E42" i="1"/>
  <c r="E22" i="3"/>
  <c r="D29" i="4"/>
  <c r="D28" i="4"/>
  <c r="D27" i="4"/>
  <c r="D26" i="4"/>
  <c r="E44" i="4"/>
  <c r="E43" i="4"/>
  <c r="E42" i="4"/>
  <c r="E35" i="4"/>
  <c r="D25" i="4"/>
  <c r="E25" i="4"/>
  <c r="E26" i="4"/>
  <c r="E27" i="4"/>
  <c r="E28" i="4"/>
  <c r="E29" i="4"/>
  <c r="E30" i="4"/>
  <c r="D14" i="4"/>
  <c r="E14" i="4"/>
  <c r="D17" i="4"/>
  <c r="E17" i="4"/>
  <c r="D20" i="4"/>
  <c r="E20" i="4"/>
  <c r="E23" i="4"/>
  <c r="E32" i="4"/>
  <c r="E36" i="4"/>
  <c r="E46" i="4"/>
  <c r="E37" i="4"/>
  <c r="E38" i="4"/>
  <c r="E48" i="4"/>
  <c r="E49" i="4"/>
  <c r="E39" i="4"/>
  <c r="E34" i="3"/>
  <c r="D28" i="3"/>
  <c r="D27" i="3"/>
  <c r="D26" i="3"/>
  <c r="D25" i="3"/>
  <c r="E22" i="1"/>
  <c r="D24" i="3"/>
  <c r="E24" i="3"/>
  <c r="E25" i="3"/>
  <c r="E26" i="3"/>
  <c r="E27" i="3"/>
  <c r="E28" i="3"/>
  <c r="E29" i="3"/>
  <c r="D13" i="3"/>
  <c r="E13" i="3"/>
  <c r="D16" i="3"/>
  <c r="E16" i="3"/>
  <c r="D19" i="3"/>
  <c r="E19" i="3"/>
  <c r="E31" i="3"/>
  <c r="E35" i="3"/>
  <c r="E36" i="3"/>
  <c r="E38" i="3"/>
  <c r="E39" i="3"/>
  <c r="E34" i="1"/>
  <c r="D13" i="1"/>
  <c r="E13" i="1"/>
  <c r="E36" i="1"/>
  <c r="E38" i="1"/>
  <c r="B43" i="1"/>
  <c r="D24" i="1"/>
  <c r="E24" i="1"/>
  <c r="D25" i="1"/>
  <c r="E25" i="1"/>
  <c r="D26" i="1"/>
  <c r="E26" i="1"/>
  <c r="D27" i="1"/>
  <c r="E27" i="1"/>
  <c r="D28" i="1"/>
  <c r="E28" i="1"/>
  <c r="E29" i="1"/>
  <c r="D16" i="1"/>
  <c r="E16" i="1"/>
  <c r="D19" i="1"/>
  <c r="E19" i="1"/>
  <c r="E31" i="1"/>
  <c r="E45" i="1"/>
  <c r="E47" i="1"/>
  <c r="E48" i="1"/>
  <c r="E39" i="1"/>
</calcChain>
</file>

<file path=xl/sharedStrings.xml><?xml version="1.0" encoding="utf-8"?>
<sst xmlns="http://schemas.openxmlformats.org/spreadsheetml/2006/main" count="247" uniqueCount="165">
  <si>
    <t>Navn</t>
  </si>
  <si>
    <t>Institution</t>
  </si>
  <si>
    <t>Monash University Malaysia</t>
  </si>
  <si>
    <t>1 semester (ca. 4 måneder)</t>
  </si>
  <si>
    <t>Dato</t>
  </si>
  <si>
    <t>MYR</t>
  </si>
  <si>
    <t>Periode</t>
  </si>
  <si>
    <t>Pr. semester</t>
  </si>
  <si>
    <t>Vaccinationer</t>
  </si>
  <si>
    <t>Bolig (on campus)</t>
  </si>
  <si>
    <t>Pr. måned</t>
  </si>
  <si>
    <t>Underholdning</t>
  </si>
  <si>
    <t>Finansieringskilder</t>
  </si>
  <si>
    <t>-</t>
  </si>
  <si>
    <t>StudySEA - www.studysea.eu</t>
  </si>
  <si>
    <t>Valutakurs MYR:NOR</t>
  </si>
  <si>
    <t>NOR</t>
  </si>
  <si>
    <t>Skolepenger</t>
  </si>
  <si>
    <t>Institutjon</t>
  </si>
  <si>
    <t>Veiledende budsjett for studier i utlandet</t>
  </si>
  <si>
    <t>Varighet</t>
  </si>
  <si>
    <t>Utarbeidet av</t>
  </si>
  <si>
    <t>Utgifter</t>
  </si>
  <si>
    <t>Søknadsgebyr</t>
  </si>
  <si>
    <t>Språktest</t>
  </si>
  <si>
    <t>Pr. studietiden</t>
  </si>
  <si>
    <t>Visumsøknad</t>
  </si>
  <si>
    <t>Flyreise t/r</t>
  </si>
  <si>
    <t>Bøker</t>
  </si>
  <si>
    <t>Reise- og sykeforsikring</t>
  </si>
  <si>
    <t>Utgifter knyttet til studiet</t>
  </si>
  <si>
    <t>Mat og husholdning</t>
  </si>
  <si>
    <t>Lokal transport</t>
  </si>
  <si>
    <t>Mobil</t>
  </si>
  <si>
    <t>Levekostnadene</t>
  </si>
  <si>
    <t>Samlede kostnader</t>
  </si>
  <si>
    <t>Inntekter</t>
  </si>
  <si>
    <t>Total NOR</t>
  </si>
  <si>
    <t>Total MYR</t>
  </si>
  <si>
    <t>Basisstøtte stipend</t>
  </si>
  <si>
    <t>Skolepenger stipend</t>
  </si>
  <si>
    <t>Samlede inntekter</t>
  </si>
  <si>
    <t>Reisestøtte stipend</t>
  </si>
  <si>
    <t>Pr. år</t>
  </si>
  <si>
    <t>Igjen til å finansiere</t>
  </si>
  <si>
    <t>Basisstøtte lån</t>
  </si>
  <si>
    <t>Skolepenger lån</t>
  </si>
  <si>
    <t>Stipend og andre tilskudd</t>
  </si>
  <si>
    <t>Oppsparing</t>
  </si>
  <si>
    <t>Samlede inntekter fra finansieringskilder</t>
  </si>
  <si>
    <t>Igjen til å finansiere/balanse</t>
  </si>
  <si>
    <t>Insert your name if you would like to use the budget to apply for private grants</t>
  </si>
  <si>
    <t>See the latest exchange rate at Oanda.com</t>
  </si>
  <si>
    <t>The given tuition fee is for studies at bachelor level (the tuition fee for studies at master level is MYR 18,330)</t>
  </si>
  <si>
    <t>Includes student pass, medical and health insurance and medical screening</t>
  </si>
  <si>
    <t>The quote is from Turkish Airlines, but will depend on when you book</t>
  </si>
  <si>
    <t>Not required</t>
  </si>
  <si>
    <t>Includes internet, water, electricity and telephone up to MYR 200 per month</t>
  </si>
  <si>
    <t>The amount depends on your personal spending habits and is to be used only as a guiding tool</t>
  </si>
  <si>
    <t>This is the amount that can be converted to a stipend (equal to 40% of the total basisstøtte). Stay updated on the latest rates and terms at www.lanekassen.no</t>
  </si>
  <si>
    <t>Maximum 70% of the tuition fee not exceeding NOK 60,560. If you study a full degree the rate is different. Find more information at www.lanekassen.no</t>
  </si>
  <si>
    <t>This is the amount you have to finance after income from other sources such as loans or personal savings</t>
  </si>
  <si>
    <t>Two flights per year. You must be born in 1988 or later to be eligible.</t>
  </si>
  <si>
    <t>This is the loan amount and equals 60% of the total basisstøtte.</t>
  </si>
  <si>
    <t>30% of the tuition fee not exceeding NOK 60,560. The amount is different if you study a full degree. Check www.lanekassen.no.</t>
  </si>
  <si>
    <t>Indicative budget for studying abroad</t>
  </si>
  <si>
    <t>Name</t>
  </si>
  <si>
    <t>Duration</t>
  </si>
  <si>
    <t>Exchange rate MYR:EUR</t>
  </si>
  <si>
    <t>Total EUR</t>
  </si>
  <si>
    <t>EUR</t>
  </si>
  <si>
    <t>Period</t>
  </si>
  <si>
    <t>Tuition fees</t>
  </si>
  <si>
    <t>Application fee</t>
  </si>
  <si>
    <t>English language test</t>
  </si>
  <si>
    <t>Per semester</t>
  </si>
  <si>
    <t>Per study period</t>
  </si>
  <si>
    <t>Per month</t>
  </si>
  <si>
    <t>1 semester (approx. 4 months)</t>
  </si>
  <si>
    <t>Date</t>
  </si>
  <si>
    <t>Prepared by</t>
  </si>
  <si>
    <t>Expenses</t>
  </si>
  <si>
    <t>Visa application</t>
  </si>
  <si>
    <t>Immunizations</t>
  </si>
  <si>
    <t>Roundtrip flight ticket</t>
  </si>
  <si>
    <t>Antall måneder</t>
  </si>
  <si>
    <t>Andre utgifter (passbilde, porto etc.)</t>
  </si>
  <si>
    <t>Books</t>
  </si>
  <si>
    <t>Travel and health insurance</t>
  </si>
  <si>
    <t>Other expenses (passport photos, postage etc.)</t>
  </si>
  <si>
    <t>Number of months</t>
  </si>
  <si>
    <t>The given tuition fee is for studies at bachelor level (the tuition fee for studies at master level is MYR 18,330). Visit the university's website for latest updated fees.</t>
  </si>
  <si>
    <t>The budget is for study-abroad - costs may be different for students pursuing full degrees</t>
  </si>
  <si>
    <t>Expenses related to studies</t>
  </si>
  <si>
    <t>Accommodation (on campus)</t>
  </si>
  <si>
    <t>Food and household</t>
  </si>
  <si>
    <t>Local transportation</t>
  </si>
  <si>
    <t>Mobile phone</t>
  </si>
  <si>
    <t>Entertainment</t>
  </si>
  <si>
    <t>Living expenses</t>
  </si>
  <si>
    <t>Total expenses</t>
  </si>
  <si>
    <t>Income</t>
  </si>
  <si>
    <t>Government financial aid</t>
  </si>
  <si>
    <t>Scholarships</t>
  </si>
  <si>
    <t>Grants</t>
  </si>
  <si>
    <t>Government financial aid is available in a number of countries including Denmark, Finland, Germany, Iceland, Norway and Sweden.</t>
  </si>
  <si>
    <t>Total income</t>
  </si>
  <si>
    <t>Personal savings</t>
  </si>
  <si>
    <t>Balance</t>
  </si>
  <si>
    <t>This amount should be zero. If it is negative, you have money left over - hurray you can spend it on shopping or traveling. If the amount is positive, you need to find additional sources of income to finance your stay.</t>
  </si>
  <si>
    <t>This budget is prepared for Norwegian students</t>
  </si>
  <si>
    <t>Depends on where in the world you are</t>
  </si>
  <si>
    <t>If you are from Denmark, Norway or Sweden, check the other tabs in the spreadsheet</t>
  </si>
  <si>
    <t>Preliminär budget för studier utomlands</t>
  </si>
  <si>
    <t>Namn</t>
  </si>
  <si>
    <t>Utbildningsinstitution</t>
  </si>
  <si>
    <t>Varaktighet</t>
  </si>
  <si>
    <t>Antal månader</t>
  </si>
  <si>
    <t>Växelkurs MYR:SEK</t>
  </si>
  <si>
    <t>StudySEA - www.studysea.se</t>
  </si>
  <si>
    <t>Datum</t>
  </si>
  <si>
    <t>Utarbetat av</t>
  </si>
  <si>
    <t>Total SEK</t>
  </si>
  <si>
    <t>SEK</t>
  </si>
  <si>
    <t>Terminsavgift</t>
  </si>
  <si>
    <t>Ansökningsavgift</t>
  </si>
  <si>
    <t>Visumansökningsavgift</t>
  </si>
  <si>
    <t>Vaksinasjoner</t>
  </si>
  <si>
    <t>Flygbiljett t/r</t>
  </si>
  <si>
    <t>Böcker</t>
  </si>
  <si>
    <t>Försäkring</t>
  </si>
  <si>
    <t>Övriga kostnader (passfoto, porto etc.)</t>
  </si>
  <si>
    <t>Logi (on campus)</t>
  </si>
  <si>
    <t>Mat och hushåll</t>
  </si>
  <si>
    <t>Underhållning</t>
  </si>
  <si>
    <t>Levnadskostnader</t>
  </si>
  <si>
    <t>Totala kostnader</t>
  </si>
  <si>
    <t>Intäkter</t>
  </si>
  <si>
    <t>Studiemedel bidrag</t>
  </si>
  <si>
    <t>Per termin</t>
  </si>
  <si>
    <t>Per studieperiod</t>
  </si>
  <si>
    <t>Per månad</t>
  </si>
  <si>
    <t>Utgifter relaterade till studier</t>
  </si>
  <si>
    <t>Lokala transporter</t>
  </si>
  <si>
    <t>Per vecka</t>
  </si>
  <si>
    <t>Antal veckor</t>
  </si>
  <si>
    <t>1 termin (ca 4 månader)</t>
  </si>
  <si>
    <t>Stipendium</t>
  </si>
  <si>
    <t>Sparkonto</t>
  </si>
  <si>
    <t>Totala intäkter</t>
  </si>
  <si>
    <t>Tillbaka till finansiering</t>
  </si>
  <si>
    <t>Finansieringskällor</t>
  </si>
  <si>
    <t>Studiemedel lån Malaysia</t>
  </si>
  <si>
    <t>Merkostnadslån tur-och-retur-resa</t>
  </si>
  <si>
    <t>Merkostnadslån terminsavgift</t>
  </si>
  <si>
    <t>Merkostnadslån försäkring</t>
  </si>
  <si>
    <t>Totala intäkter från finansieringskällor</t>
  </si>
  <si>
    <t>Balans</t>
  </si>
  <si>
    <t>Disclaimer: This budget is prepared to give you an indication of the expenses you are likely to incur while studying abroad for a semester at Monash University Malaysia. StudySEA nor Monash University Malaysia can be held responsible for any deviations to or errors in the budget. Living expenses depend on your personal habits and the amounts in this budget are based on the actual spending by other international students. Prices, tuition fees, funding rates and terms change frequently, and you are responsible for obtaining the up-to-date information from the university, the vendors or government funding bodies.</t>
  </si>
  <si>
    <r>
      <rPr>
        <b/>
        <sz val="11"/>
        <color rgb="FFFF0000"/>
        <rFont val="Calibri"/>
        <family val="2"/>
        <scheme val="minor"/>
      </rPr>
      <t>Disclaimer:</t>
    </r>
    <r>
      <rPr>
        <sz val="11"/>
        <color rgb="FFFF0000"/>
        <rFont val="Calibri"/>
        <family val="2"/>
        <scheme val="minor"/>
      </rPr>
      <t xml:space="preserve"> This budget is prepared to give you an indication of the expenses you are likely to incur while studying abroad for a semester at Monash University Malaysia. StudySEA nor Monash University Malaysia can be held responsible for any deviations to or errors in the budget. Living expenses depend on your personal habits and the amounts in this budget are based on the actual spending by other international students. Prices, tuition fees, funding rates and terms change frequently, and you are responsible for obtaining the up-to-date information from the university, the vendors or government funding bodies.</t>
    </r>
  </si>
  <si>
    <t>This budget is prepared for Swedish students</t>
  </si>
  <si>
    <t>Norwegian students may be exempt depending on your grades from videregående - check with StudySEA</t>
  </si>
  <si>
    <t>Check with StudySEA if you are required to take an English language test</t>
  </si>
  <si>
    <t>Depends on where you fly from, when you book and what airline you fly with</t>
  </si>
  <si>
    <t>Swedish students may be exempt depending on your grades from gymnasium - check with StudySEA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</si>
</sst>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F800]dddd\,\ mmmm\ dd\,\ yyyy"/>
    <numFmt numFmtId="165" formatCode="_ * #,##0_ ;_ * \-#,##0_ ;_ * &quot;-&quot;??_ ;_ @_ "/>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i/>
      <sz val="11"/>
      <color theme="1"/>
      <name val="Calibri"/>
      <family val="2"/>
      <scheme val="minor"/>
    </font>
    <font>
      <b/>
      <sz val="11"/>
      <color rgb="FFFF0000"/>
      <name val="Calibri"/>
      <family val="2"/>
      <scheme val="minor"/>
    </font>
    <font>
      <b/>
      <sz val="14"/>
      <color theme="1"/>
      <name val="Calibri"/>
      <family val="2"/>
      <scheme val="minor"/>
    </font>
    <font>
      <sz val="11"/>
      <color rgb="FFFF0000"/>
      <name val="Calibri"/>
      <family val="2"/>
      <scheme val="minor"/>
    </font>
    <font>
      <b/>
      <sz val="14"/>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2" fillId="3" borderId="4" xfId="0" applyFont="1" applyFill="1" applyBorder="1"/>
    <xf numFmtId="0" fontId="0" fillId="2" borderId="0" xfId="0" applyFill="1" applyBorder="1" applyAlignment="1">
      <alignment horizontal="left"/>
    </xf>
    <xf numFmtId="164" fontId="0" fillId="2" borderId="0" xfId="0" applyNumberFormat="1" applyFill="1" applyBorder="1" applyAlignment="1">
      <alignment horizontal="left"/>
    </xf>
    <xf numFmtId="0" fontId="4" fillId="3" borderId="1" xfId="0" applyFont="1" applyFill="1" applyBorder="1"/>
    <xf numFmtId="0" fontId="2" fillId="3" borderId="2" xfId="0" applyFont="1" applyFill="1" applyBorder="1"/>
    <xf numFmtId="0" fontId="2" fillId="3" borderId="3" xfId="0" applyFont="1" applyFill="1" applyBorder="1"/>
    <xf numFmtId="0" fontId="0" fillId="3" borderId="4" xfId="0" applyFill="1" applyBorder="1"/>
    <xf numFmtId="165" fontId="0" fillId="2" borderId="0" xfId="1" applyNumberFormat="1" applyFont="1" applyFill="1" applyBorder="1"/>
    <xf numFmtId="165" fontId="0" fillId="2" borderId="5" xfId="1" applyNumberFormat="1" applyFont="1" applyFill="1" applyBorder="1"/>
    <xf numFmtId="0" fontId="5" fillId="3" borderId="6" xfId="0" applyFont="1" applyFill="1" applyBorder="1"/>
    <xf numFmtId="165" fontId="0" fillId="2" borderId="7" xfId="1" applyNumberFormat="1" applyFont="1" applyFill="1" applyBorder="1"/>
    <xf numFmtId="0" fontId="0" fillId="2" borderId="7" xfId="0" applyFill="1" applyBorder="1"/>
    <xf numFmtId="165" fontId="5" fillId="2" borderId="8" xfId="1" applyNumberFormat="1" applyFont="1" applyFill="1" applyBorder="1"/>
    <xf numFmtId="0" fontId="0" fillId="3" borderId="1" xfId="0" applyFill="1" applyBorder="1"/>
    <xf numFmtId="165" fontId="0" fillId="2" borderId="2" xfId="1" applyNumberFormat="1" applyFont="1" applyFill="1" applyBorder="1"/>
    <xf numFmtId="165" fontId="0" fillId="2" borderId="3" xfId="1" applyNumberFormat="1" applyFont="1" applyFill="1" applyBorder="1"/>
    <xf numFmtId="165" fontId="5" fillId="2" borderId="8" xfId="0" applyNumberFormat="1" applyFont="1" applyFill="1" applyBorder="1"/>
    <xf numFmtId="0" fontId="2" fillId="3" borderId="6" xfId="0" applyFont="1" applyFill="1" applyBorder="1"/>
    <xf numFmtId="165" fontId="2" fillId="2" borderId="8" xfId="0" applyNumberFormat="1" applyFont="1" applyFill="1" applyBorder="1"/>
    <xf numFmtId="0" fontId="0" fillId="3" borderId="2" xfId="0" applyFill="1" applyBorder="1"/>
    <xf numFmtId="0" fontId="5" fillId="2" borderId="7" xfId="0" applyFont="1" applyFill="1" applyBorder="1"/>
    <xf numFmtId="0" fontId="6" fillId="3" borderId="6" xfId="0" applyFont="1" applyFill="1" applyBorder="1"/>
    <xf numFmtId="165" fontId="6" fillId="2" borderId="8" xfId="0" applyNumberFormat="1" applyFont="1" applyFill="1" applyBorder="1"/>
    <xf numFmtId="0" fontId="4" fillId="3" borderId="4" xfId="0" applyFont="1" applyFill="1" applyBorder="1"/>
    <xf numFmtId="165" fontId="0" fillId="2" borderId="5" xfId="0" applyNumberFormat="1" applyFill="1" applyBorder="1"/>
    <xf numFmtId="165" fontId="0" fillId="2" borderId="3" xfId="0" applyNumberFormat="1" applyFill="1" applyBorder="1"/>
    <xf numFmtId="0" fontId="2" fillId="2" borderId="0" xfId="0" applyFont="1" applyFill="1" applyBorder="1"/>
    <xf numFmtId="165" fontId="2" fillId="2" borderId="5" xfId="0" applyNumberFormat="1" applyFont="1" applyFill="1" applyBorder="1"/>
    <xf numFmtId="0" fontId="7" fillId="3" borderId="6" xfId="0" applyFont="1" applyFill="1" applyBorder="1"/>
    <xf numFmtId="0" fontId="7" fillId="2" borderId="7" xfId="0" applyFont="1" applyFill="1" applyBorder="1"/>
    <xf numFmtId="165" fontId="7" fillId="2" borderId="8" xfId="0" applyNumberFormat="1" applyFont="1" applyFill="1" applyBorder="1"/>
    <xf numFmtId="0" fontId="0" fillId="4" borderId="0" xfId="0" applyFill="1"/>
    <xf numFmtId="0" fontId="3" fillId="2" borderId="4" xfId="0" applyFont="1" applyFill="1" applyBorder="1"/>
    <xf numFmtId="0" fontId="0" fillId="2" borderId="1" xfId="0" applyFill="1" applyBorder="1"/>
    <xf numFmtId="164" fontId="0" fillId="2" borderId="7" xfId="0" applyNumberFormat="1" applyFill="1" applyBorder="1"/>
    <xf numFmtId="0" fontId="0" fillId="2" borderId="8" xfId="0" applyFill="1" applyBorder="1"/>
    <xf numFmtId="0" fontId="0" fillId="4" borderId="0" xfId="0" applyFill="1" applyAlignment="1">
      <alignment horizontal="left" indent="1"/>
    </xf>
    <xf numFmtId="165" fontId="0" fillId="2" borderId="0" xfId="0" applyNumberFormat="1" applyFill="1" applyBorder="1"/>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9" fillId="3" borderId="6" xfId="0" applyFont="1" applyFill="1" applyBorder="1"/>
    <xf numFmtId="0" fontId="6" fillId="4" borderId="0" xfId="0" applyFont="1" applyFill="1" applyAlignment="1">
      <alignment horizontal="left" inden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523875</xdr:colOff>
      <xdr:row>0</xdr:row>
      <xdr:rowOff>123825</xdr:rowOff>
    </xdr:from>
    <xdr:to>
      <xdr:col>4</xdr:col>
      <xdr:colOff>771524</xdr:colOff>
      <xdr:row>2</xdr:row>
      <xdr:rowOff>66675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7084" b="26041"/>
        <a:stretch/>
      </xdr:blipFill>
      <xdr:spPr>
        <a:xfrm>
          <a:off x="4695825" y="123825"/>
          <a:ext cx="914399"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523875</xdr:colOff>
      <xdr:row>0</xdr:row>
      <xdr:rowOff>123825</xdr:rowOff>
    </xdr:from>
    <xdr:to>
      <xdr:col>4</xdr:col>
      <xdr:colOff>771524</xdr:colOff>
      <xdr:row>2</xdr:row>
      <xdr:rowOff>66675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7084" b="26041"/>
        <a:stretch/>
      </xdr:blipFill>
      <xdr:spPr>
        <a:xfrm>
          <a:off x="4695825" y="123825"/>
          <a:ext cx="914399" cy="428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523875</xdr:colOff>
      <xdr:row>0</xdr:row>
      <xdr:rowOff>123825</xdr:rowOff>
    </xdr:from>
    <xdr:to>
      <xdr:col>4</xdr:col>
      <xdr:colOff>771524</xdr:colOff>
      <xdr:row>2</xdr:row>
      <xdr:rowOff>66675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7084" b="26041"/>
        <a:stretch/>
      </xdr:blipFill>
      <xdr:spPr>
        <a:xfrm>
          <a:off x="4695825" y="123825"/>
          <a:ext cx="914399"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5"/>
  <sheetViews>
    <sheetView tabSelected="1" workbookViewId="0">
      <selection activeCell="A2" sqref="A2"/>
    </sheetView>
  </sheetViews>
  <sheetFormatPr defaultRowHeight="15" x14ac:dyDescent="0.25"/>
  <cols>
    <col min="1" max="1" width="31.7109375" customWidth="1"/>
    <col min="2" max="2" width="14.28515625" customWidth="1"/>
    <col min="3" max="3" width="16.5703125" bestFit="1" customWidth="1"/>
    <col min="4" max="4" width="10" customWidth="1"/>
    <col min="5" max="5" width="12.140625" bestFit="1" customWidth="1"/>
    <col min="6" max="6" width="9.140625" style="42"/>
    <col min="7" max="7" width="9.140625" style="37"/>
    <col min="8" max="8" width="9.140625" style="37" customWidth="1"/>
    <col min="9" max="31" width="9.140625" style="37"/>
  </cols>
  <sheetData>
    <row r="1" spans="1:6" x14ac:dyDescent="0.25">
      <c r="A1" s="39"/>
      <c r="B1" s="1"/>
      <c r="C1" s="1"/>
      <c r="D1" s="1"/>
      <c r="E1" s="2"/>
    </row>
    <row r="2" spans="1:6" ht="23.25" x14ac:dyDescent="0.35">
      <c r="A2" s="38" t="s">
        <v>65</v>
      </c>
      <c r="B2" s="4"/>
      <c r="C2" s="4"/>
      <c r="D2" s="4"/>
      <c r="E2" s="5"/>
      <c r="F2" s="42" t="s">
        <v>92</v>
      </c>
    </row>
    <row r="3" spans="1:6" x14ac:dyDescent="0.25">
      <c r="A3" s="3"/>
      <c r="B3" s="4"/>
      <c r="C3" s="4"/>
      <c r="D3" s="4"/>
      <c r="E3" s="5"/>
      <c r="F3" s="48" t="s">
        <v>112</v>
      </c>
    </row>
    <row r="4" spans="1:6" x14ac:dyDescent="0.25">
      <c r="A4" s="6" t="s">
        <v>66</v>
      </c>
      <c r="B4" s="4"/>
      <c r="C4" s="4"/>
      <c r="D4" s="4"/>
      <c r="E4" s="5"/>
      <c r="F4" s="42" t="s">
        <v>51</v>
      </c>
    </row>
    <row r="5" spans="1:6" x14ac:dyDescent="0.25">
      <c r="A5" s="6" t="s">
        <v>1</v>
      </c>
      <c r="B5" s="4" t="s">
        <v>2</v>
      </c>
      <c r="C5" s="4"/>
      <c r="D5" s="4"/>
      <c r="E5" s="5"/>
    </row>
    <row r="6" spans="1:6" s="37" customFormat="1" x14ac:dyDescent="0.25">
      <c r="A6" s="6" t="s">
        <v>67</v>
      </c>
      <c r="B6" s="4" t="s">
        <v>78</v>
      </c>
      <c r="C6" s="4"/>
      <c r="D6" s="4"/>
      <c r="E6" s="5"/>
      <c r="F6" s="42"/>
    </row>
    <row r="7" spans="1:6" s="37" customFormat="1" x14ac:dyDescent="0.25">
      <c r="A7" s="6" t="s">
        <v>90</v>
      </c>
      <c r="B7" s="7">
        <v>4</v>
      </c>
      <c r="C7" s="4"/>
      <c r="D7" s="4"/>
      <c r="E7" s="5"/>
      <c r="F7" s="42"/>
    </row>
    <row r="8" spans="1:6" s="37" customFormat="1" x14ac:dyDescent="0.25">
      <c r="A8" s="6" t="s">
        <v>68</v>
      </c>
      <c r="B8" s="7">
        <v>0.219</v>
      </c>
      <c r="C8" s="4"/>
      <c r="D8" s="4"/>
      <c r="E8" s="5"/>
      <c r="F8" s="42" t="s">
        <v>52</v>
      </c>
    </row>
    <row r="9" spans="1:6" s="37" customFormat="1" x14ac:dyDescent="0.25">
      <c r="A9" s="6" t="s">
        <v>79</v>
      </c>
      <c r="B9" s="8">
        <v>41716</v>
      </c>
      <c r="C9" s="4"/>
      <c r="D9" s="4"/>
      <c r="E9" s="5"/>
      <c r="F9" s="42"/>
    </row>
    <row r="10" spans="1:6" s="37" customFormat="1" x14ac:dyDescent="0.25">
      <c r="A10" s="6" t="s">
        <v>80</v>
      </c>
      <c r="B10" s="8" t="s">
        <v>14</v>
      </c>
      <c r="C10" s="4"/>
      <c r="D10" s="4"/>
      <c r="E10" s="5"/>
      <c r="F10" s="42"/>
    </row>
    <row r="11" spans="1:6" s="37" customFormat="1" x14ac:dyDescent="0.25">
      <c r="A11" s="6"/>
      <c r="B11" s="40"/>
      <c r="C11" s="17"/>
      <c r="D11" s="17"/>
      <c r="E11" s="41"/>
      <c r="F11" s="42"/>
    </row>
    <row r="12" spans="1:6" s="37" customFormat="1" ht="21" x14ac:dyDescent="0.35">
      <c r="A12" s="9" t="s">
        <v>81</v>
      </c>
      <c r="B12" s="10" t="s">
        <v>5</v>
      </c>
      <c r="C12" s="10" t="s">
        <v>71</v>
      </c>
      <c r="D12" s="10" t="s">
        <v>38</v>
      </c>
      <c r="E12" s="11" t="s">
        <v>69</v>
      </c>
      <c r="F12" s="42"/>
    </row>
    <row r="13" spans="1:6" s="37" customFormat="1" x14ac:dyDescent="0.25">
      <c r="A13" s="12" t="s">
        <v>72</v>
      </c>
      <c r="B13" s="13">
        <v>17600</v>
      </c>
      <c r="C13" s="4" t="s">
        <v>75</v>
      </c>
      <c r="D13" s="13">
        <f>B13</f>
        <v>17600</v>
      </c>
      <c r="E13" s="14">
        <f>D13*$B$8</f>
        <v>3854.4</v>
      </c>
      <c r="F13" s="42" t="s">
        <v>91</v>
      </c>
    </row>
    <row r="14" spans="1:6" s="37" customFormat="1" x14ac:dyDescent="0.25">
      <c r="A14" s="12" t="s">
        <v>73</v>
      </c>
      <c r="B14" s="13"/>
      <c r="C14" s="4" t="s">
        <v>76</v>
      </c>
      <c r="D14" s="13"/>
      <c r="E14" s="14">
        <v>0</v>
      </c>
      <c r="F14" s="42"/>
    </row>
    <row r="15" spans="1:6" s="37" customFormat="1" x14ac:dyDescent="0.25">
      <c r="A15" s="12" t="s">
        <v>74</v>
      </c>
      <c r="B15" s="13"/>
      <c r="C15" s="4" t="s">
        <v>76</v>
      </c>
      <c r="D15" s="13"/>
      <c r="E15" s="14">
        <v>0</v>
      </c>
      <c r="F15" s="42" t="s">
        <v>162</v>
      </c>
    </row>
    <row r="16" spans="1:6" s="37" customFormat="1" x14ac:dyDescent="0.25">
      <c r="A16" s="12" t="s">
        <v>82</v>
      </c>
      <c r="B16" s="13">
        <v>1860</v>
      </c>
      <c r="C16" s="4" t="s">
        <v>76</v>
      </c>
      <c r="D16" s="13">
        <f>B16</f>
        <v>1860</v>
      </c>
      <c r="E16" s="14">
        <f>D16*$B$8</f>
        <v>407.34</v>
      </c>
      <c r="F16" s="42" t="s">
        <v>54</v>
      </c>
    </row>
    <row r="17" spans="1:6" s="37" customFormat="1" x14ac:dyDescent="0.25">
      <c r="A17" s="12" t="s">
        <v>83</v>
      </c>
      <c r="B17" s="13"/>
      <c r="C17" s="4" t="s">
        <v>76</v>
      </c>
      <c r="D17" s="13"/>
      <c r="E17" s="14">
        <v>200</v>
      </c>
      <c r="F17" s="42"/>
    </row>
    <row r="18" spans="1:6" s="37" customFormat="1" x14ac:dyDescent="0.25">
      <c r="A18" s="12" t="s">
        <v>84</v>
      </c>
      <c r="B18" s="13"/>
      <c r="C18" s="4" t="s">
        <v>76</v>
      </c>
      <c r="D18" s="13"/>
      <c r="E18" s="14">
        <v>800</v>
      </c>
      <c r="F18" s="42" t="s">
        <v>163</v>
      </c>
    </row>
    <row r="19" spans="1:6" s="37" customFormat="1" x14ac:dyDescent="0.25">
      <c r="A19" s="12" t="s">
        <v>87</v>
      </c>
      <c r="B19" s="13">
        <v>1000</v>
      </c>
      <c r="C19" s="4" t="s">
        <v>75</v>
      </c>
      <c r="D19" s="13">
        <f>B19</f>
        <v>1000</v>
      </c>
      <c r="E19" s="14">
        <f>D19*$B$8</f>
        <v>219</v>
      </c>
      <c r="F19" s="42"/>
    </row>
    <row r="20" spans="1:6" s="37" customFormat="1" x14ac:dyDescent="0.25">
      <c r="A20" s="12" t="s">
        <v>88</v>
      </c>
      <c r="B20" s="13"/>
      <c r="C20" s="4" t="s">
        <v>76</v>
      </c>
      <c r="D20" s="13"/>
      <c r="E20" s="14" t="s">
        <v>13</v>
      </c>
      <c r="F20" s="42" t="s">
        <v>56</v>
      </c>
    </row>
    <row r="21" spans="1:6" s="37" customFormat="1" x14ac:dyDescent="0.25">
      <c r="A21" s="12" t="s">
        <v>89</v>
      </c>
      <c r="B21" s="13"/>
      <c r="C21" s="4" t="s">
        <v>76</v>
      </c>
      <c r="D21" s="13"/>
      <c r="E21" s="14">
        <v>40</v>
      </c>
      <c r="F21" s="42" t="s">
        <v>111</v>
      </c>
    </row>
    <row r="22" spans="1:6" s="37" customFormat="1" x14ac:dyDescent="0.25">
      <c r="A22" s="15" t="s">
        <v>93</v>
      </c>
      <c r="B22" s="16"/>
      <c r="C22" s="17"/>
      <c r="D22" s="16"/>
      <c r="E22" s="18">
        <f>SUM(E13:E21)</f>
        <v>5520.74</v>
      </c>
      <c r="F22" s="42"/>
    </row>
    <row r="23" spans="1:6" s="37" customFormat="1" x14ac:dyDescent="0.25">
      <c r="A23" s="19"/>
      <c r="B23" s="20"/>
      <c r="C23" s="1"/>
      <c r="D23" s="20"/>
      <c r="E23" s="21"/>
      <c r="F23" s="42"/>
    </row>
    <row r="24" spans="1:6" s="37" customFormat="1" x14ac:dyDescent="0.25">
      <c r="A24" s="12" t="s">
        <v>94</v>
      </c>
      <c r="B24" s="13">
        <v>6050</v>
      </c>
      <c r="C24" s="4" t="s">
        <v>75</v>
      </c>
      <c r="D24" s="13">
        <f>B24</f>
        <v>6050</v>
      </c>
      <c r="E24" s="14">
        <f>D24*$B$8</f>
        <v>1324.95</v>
      </c>
      <c r="F24" s="42" t="s">
        <v>57</v>
      </c>
    </row>
    <row r="25" spans="1:6" s="37" customFormat="1" x14ac:dyDescent="0.25">
      <c r="A25" s="12" t="s">
        <v>95</v>
      </c>
      <c r="B25" s="13">
        <v>900</v>
      </c>
      <c r="C25" s="4" t="s">
        <v>77</v>
      </c>
      <c r="D25" s="13">
        <f>B25*$B$7</f>
        <v>3600</v>
      </c>
      <c r="E25" s="14">
        <f>D25*$B$8</f>
        <v>788.4</v>
      </c>
      <c r="F25" s="42"/>
    </row>
    <row r="26" spans="1:6" s="37" customFormat="1" x14ac:dyDescent="0.25">
      <c r="A26" s="12" t="s">
        <v>96</v>
      </c>
      <c r="B26" s="13">
        <v>50</v>
      </c>
      <c r="C26" s="4" t="s">
        <v>77</v>
      </c>
      <c r="D26" s="13">
        <f>B26*$B$7</f>
        <v>200</v>
      </c>
      <c r="E26" s="14">
        <f>D26*$B$8</f>
        <v>43.8</v>
      </c>
      <c r="F26" s="42"/>
    </row>
    <row r="27" spans="1:6" s="37" customFormat="1" x14ac:dyDescent="0.25">
      <c r="A27" s="12" t="s">
        <v>97</v>
      </c>
      <c r="B27" s="13">
        <v>80</v>
      </c>
      <c r="C27" s="4" t="s">
        <v>77</v>
      </c>
      <c r="D27" s="13">
        <f>B27*$B$7</f>
        <v>320</v>
      </c>
      <c r="E27" s="14">
        <f>D27*$B$8</f>
        <v>70.08</v>
      </c>
      <c r="F27" s="42"/>
    </row>
    <row r="28" spans="1:6" s="37" customFormat="1" x14ac:dyDescent="0.25">
      <c r="A28" s="12" t="s">
        <v>98</v>
      </c>
      <c r="B28" s="13">
        <v>200</v>
      </c>
      <c r="C28" s="4" t="s">
        <v>77</v>
      </c>
      <c r="D28" s="13">
        <f>B28*$B$7</f>
        <v>800</v>
      </c>
      <c r="E28" s="14">
        <f>D28*$B$8</f>
        <v>175.2</v>
      </c>
      <c r="F28" s="42"/>
    </row>
    <row r="29" spans="1:6" s="37" customFormat="1" x14ac:dyDescent="0.25">
      <c r="A29" s="15" t="s">
        <v>99</v>
      </c>
      <c r="B29" s="17"/>
      <c r="C29" s="17"/>
      <c r="D29" s="17"/>
      <c r="E29" s="22">
        <f>SUM(E24:E28)</f>
        <v>2402.4299999999998</v>
      </c>
      <c r="F29" s="42" t="s">
        <v>58</v>
      </c>
    </row>
    <row r="30" spans="1:6" s="37" customFormat="1" x14ac:dyDescent="0.25">
      <c r="A30" s="12"/>
      <c r="B30" s="4"/>
      <c r="C30" s="4"/>
      <c r="D30" s="4"/>
      <c r="E30" s="5"/>
      <c r="F30" s="42"/>
    </row>
    <row r="31" spans="1:6" s="37" customFormat="1" x14ac:dyDescent="0.25">
      <c r="A31" s="23" t="s">
        <v>100</v>
      </c>
      <c r="B31" s="17"/>
      <c r="C31" s="17"/>
      <c r="D31" s="17"/>
      <c r="E31" s="24">
        <f>SUM(E29,E22)</f>
        <v>7923.17</v>
      </c>
      <c r="F31" s="42"/>
    </row>
    <row r="32" spans="1:6" s="37" customFormat="1" x14ac:dyDescent="0.25">
      <c r="A32" s="12"/>
      <c r="B32" s="4"/>
      <c r="C32" s="4"/>
      <c r="D32" s="4"/>
      <c r="E32" s="5"/>
      <c r="F32" s="42"/>
    </row>
    <row r="33" spans="1:6" s="37" customFormat="1" ht="21" x14ac:dyDescent="0.35">
      <c r="A33" s="9" t="s">
        <v>101</v>
      </c>
      <c r="B33" s="10" t="s">
        <v>70</v>
      </c>
      <c r="C33" s="10" t="s">
        <v>71</v>
      </c>
      <c r="D33" s="25"/>
      <c r="E33" s="11" t="s">
        <v>69</v>
      </c>
      <c r="F33" s="42"/>
    </row>
    <row r="34" spans="1:6" s="37" customFormat="1" x14ac:dyDescent="0.25">
      <c r="A34" s="12" t="s">
        <v>102</v>
      </c>
      <c r="B34" s="13">
        <v>0</v>
      </c>
      <c r="C34" s="4" t="s">
        <v>77</v>
      </c>
      <c r="D34" s="4"/>
      <c r="E34" s="14">
        <f>B34*4</f>
        <v>0</v>
      </c>
      <c r="F34" s="42" t="s">
        <v>105</v>
      </c>
    </row>
    <row r="35" spans="1:6" x14ac:dyDescent="0.25">
      <c r="A35" s="12" t="s">
        <v>103</v>
      </c>
      <c r="B35" s="13">
        <v>0</v>
      </c>
      <c r="C35" s="4" t="s">
        <v>75</v>
      </c>
      <c r="D35" s="4"/>
      <c r="E35" s="14">
        <f>B35</f>
        <v>0</v>
      </c>
    </row>
    <row r="36" spans="1:6" x14ac:dyDescent="0.25">
      <c r="A36" s="12" t="s">
        <v>104</v>
      </c>
      <c r="B36" s="13">
        <v>0</v>
      </c>
      <c r="C36" s="4" t="s">
        <v>75</v>
      </c>
      <c r="D36" s="4"/>
      <c r="E36" s="14">
        <f>B36/2</f>
        <v>0</v>
      </c>
    </row>
    <row r="37" spans="1:6" x14ac:dyDescent="0.25">
      <c r="A37" s="12" t="s">
        <v>107</v>
      </c>
      <c r="B37" s="4"/>
      <c r="C37" s="4"/>
      <c r="D37" s="4"/>
      <c r="E37" s="30">
        <v>0</v>
      </c>
    </row>
    <row r="38" spans="1:6" x14ac:dyDescent="0.25">
      <c r="A38" s="15" t="s">
        <v>106</v>
      </c>
      <c r="B38" s="26"/>
      <c r="C38" s="26"/>
      <c r="D38" s="26"/>
      <c r="E38" s="22">
        <f>SUM(E34:E37)</f>
        <v>0</v>
      </c>
    </row>
    <row r="39" spans="1:6" ht="18.75" x14ac:dyDescent="0.3">
      <c r="A39" s="47" t="s">
        <v>108</v>
      </c>
      <c r="B39" s="17"/>
      <c r="C39" s="17"/>
      <c r="D39" s="17"/>
      <c r="E39" s="28">
        <f>E31-E38</f>
        <v>7923.17</v>
      </c>
      <c r="F39" s="42" t="s">
        <v>109</v>
      </c>
    </row>
    <row r="40" spans="1:6" s="37" customFormat="1" ht="111.75" customHeight="1" x14ac:dyDescent="0.25">
      <c r="A40" s="44" t="s">
        <v>159</v>
      </c>
      <c r="B40" s="45"/>
      <c r="C40" s="45"/>
      <c r="D40" s="45"/>
      <c r="E40" s="46"/>
      <c r="F40" s="42"/>
    </row>
    <row r="41" spans="1:6" s="37" customFormat="1" x14ac:dyDescent="0.25">
      <c r="F41" s="42"/>
    </row>
    <row r="42" spans="1:6" s="37" customFormat="1" x14ac:dyDescent="0.25">
      <c r="F42" s="42"/>
    </row>
    <row r="43" spans="1:6" s="37" customFormat="1" x14ac:dyDescent="0.25">
      <c r="F43" s="42"/>
    </row>
    <row r="44" spans="1:6" s="37" customFormat="1" x14ac:dyDescent="0.25">
      <c r="F44" s="42"/>
    </row>
    <row r="45" spans="1:6" s="37" customFormat="1" x14ac:dyDescent="0.25">
      <c r="F45" s="42"/>
    </row>
    <row r="46" spans="1:6" s="37" customFormat="1" x14ac:dyDescent="0.25">
      <c r="F46" s="42"/>
    </row>
    <row r="47" spans="1:6" s="37" customFormat="1" x14ac:dyDescent="0.25">
      <c r="F47" s="42"/>
    </row>
    <row r="48" spans="1:6" s="37" customFormat="1" x14ac:dyDescent="0.25">
      <c r="F48" s="42"/>
    </row>
    <row r="49" spans="6:6" s="37" customFormat="1" x14ac:dyDescent="0.25">
      <c r="F49" s="42"/>
    </row>
    <row r="50" spans="6:6" s="37" customFormat="1" x14ac:dyDescent="0.25">
      <c r="F50" s="42"/>
    </row>
    <row r="51" spans="6:6" s="37" customFormat="1" x14ac:dyDescent="0.25">
      <c r="F51" s="42"/>
    </row>
    <row r="52" spans="6:6" s="37" customFormat="1" x14ac:dyDescent="0.25">
      <c r="F52" s="42"/>
    </row>
    <row r="53" spans="6:6" s="37" customFormat="1" x14ac:dyDescent="0.25">
      <c r="F53" s="42"/>
    </row>
    <row r="54" spans="6:6" s="37" customFormat="1" x14ac:dyDescent="0.25">
      <c r="F54" s="42"/>
    </row>
    <row r="55" spans="6:6" s="37" customFormat="1" x14ac:dyDescent="0.25">
      <c r="F55" s="42"/>
    </row>
    <row r="56" spans="6:6" s="37" customFormat="1" x14ac:dyDescent="0.25">
      <c r="F56" s="42"/>
    </row>
    <row r="57" spans="6:6" s="37" customFormat="1" x14ac:dyDescent="0.25">
      <c r="F57" s="42"/>
    </row>
    <row r="58" spans="6:6" s="37" customFormat="1" x14ac:dyDescent="0.25">
      <c r="F58" s="42"/>
    </row>
    <row r="59" spans="6:6" s="37" customFormat="1" x14ac:dyDescent="0.25">
      <c r="F59" s="42"/>
    </row>
    <row r="60" spans="6:6" s="37" customFormat="1" x14ac:dyDescent="0.25">
      <c r="F60" s="42"/>
    </row>
    <row r="61" spans="6:6" s="37" customFormat="1" x14ac:dyDescent="0.25">
      <c r="F61" s="42"/>
    </row>
    <row r="62" spans="6:6" s="37" customFormat="1" x14ac:dyDescent="0.25">
      <c r="F62" s="42"/>
    </row>
    <row r="63" spans="6:6" s="37" customFormat="1" x14ac:dyDescent="0.25">
      <c r="F63" s="42"/>
    </row>
    <row r="64" spans="6:6" s="37" customFormat="1" x14ac:dyDescent="0.25">
      <c r="F64" s="42"/>
    </row>
    <row r="65" spans="6:6" s="37" customFormat="1" x14ac:dyDescent="0.25">
      <c r="F65" s="42"/>
    </row>
    <row r="66" spans="6:6" s="37" customFormat="1" x14ac:dyDescent="0.25">
      <c r="F66" s="42"/>
    </row>
    <row r="67" spans="6:6" s="37" customFormat="1" x14ac:dyDescent="0.25">
      <c r="F67" s="42"/>
    </row>
    <row r="68" spans="6:6" s="37" customFormat="1" x14ac:dyDescent="0.25">
      <c r="F68" s="42"/>
    </row>
    <row r="69" spans="6:6" s="37" customFormat="1" x14ac:dyDescent="0.25">
      <c r="F69" s="42"/>
    </row>
    <row r="70" spans="6:6" s="37" customFormat="1" x14ac:dyDescent="0.25">
      <c r="F70" s="42"/>
    </row>
    <row r="71" spans="6:6" s="37" customFormat="1" x14ac:dyDescent="0.25">
      <c r="F71" s="42"/>
    </row>
    <row r="72" spans="6:6" s="37" customFormat="1" x14ac:dyDescent="0.25">
      <c r="F72" s="42"/>
    </row>
    <row r="73" spans="6:6" s="37" customFormat="1" x14ac:dyDescent="0.25">
      <c r="F73" s="42"/>
    </row>
    <row r="74" spans="6:6" s="37" customFormat="1" x14ac:dyDescent="0.25">
      <c r="F74" s="42"/>
    </row>
    <row r="75" spans="6:6" s="37" customFormat="1" x14ac:dyDescent="0.25">
      <c r="F75" s="42"/>
    </row>
  </sheetData>
  <mergeCells count="1">
    <mergeCell ref="A40:E40"/>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E85"/>
  <sheetViews>
    <sheetView workbookViewId="0"/>
  </sheetViews>
  <sheetFormatPr defaultRowHeight="15" x14ac:dyDescent="0.25"/>
  <cols>
    <col min="1" max="1" width="31.7109375" customWidth="1"/>
    <col min="2" max="2" width="14.28515625" customWidth="1"/>
    <col min="3" max="3" width="16.5703125" bestFit="1" customWidth="1"/>
    <col min="4" max="4" width="10" customWidth="1"/>
    <col min="5" max="5" width="12.140625" bestFit="1" customWidth="1"/>
    <col min="6" max="6" width="9.140625" style="42"/>
    <col min="7" max="7" width="9.140625" style="37"/>
    <col min="8" max="8" width="9.140625" style="37" customWidth="1"/>
    <col min="9" max="31" width="9.140625" style="37"/>
  </cols>
  <sheetData>
    <row r="1" spans="1:6" x14ac:dyDescent="0.25">
      <c r="A1" s="39"/>
      <c r="B1" s="1"/>
      <c r="C1" s="1"/>
      <c r="D1" s="1"/>
      <c r="E1" s="2"/>
    </row>
    <row r="2" spans="1:6" ht="23.25" x14ac:dyDescent="0.35">
      <c r="A2" s="38" t="s">
        <v>19</v>
      </c>
      <c r="B2" s="4"/>
      <c r="C2" s="4"/>
      <c r="D2" s="4"/>
      <c r="E2" s="5"/>
      <c r="F2" s="42" t="s">
        <v>110</v>
      </c>
    </row>
    <row r="3" spans="1:6" x14ac:dyDescent="0.25">
      <c r="A3" s="3"/>
      <c r="B3" s="4"/>
      <c r="C3" s="4"/>
      <c r="D3" s="4"/>
      <c r="E3" s="5"/>
    </row>
    <row r="4" spans="1:6" x14ac:dyDescent="0.25">
      <c r="A4" s="6" t="s">
        <v>0</v>
      </c>
      <c r="B4" s="4"/>
      <c r="C4" s="4"/>
      <c r="D4" s="4"/>
      <c r="E4" s="5"/>
      <c r="F4" s="42" t="s">
        <v>51</v>
      </c>
    </row>
    <row r="5" spans="1:6" x14ac:dyDescent="0.25">
      <c r="A5" s="6" t="s">
        <v>18</v>
      </c>
      <c r="B5" s="4" t="s">
        <v>2</v>
      </c>
      <c r="C5" s="4"/>
      <c r="D5" s="4"/>
      <c r="E5" s="5"/>
    </row>
    <row r="6" spans="1:6" x14ac:dyDescent="0.25">
      <c r="A6" s="6" t="s">
        <v>20</v>
      </c>
      <c r="B6" s="4" t="s">
        <v>3</v>
      </c>
      <c r="C6" s="4"/>
      <c r="D6" s="4"/>
      <c r="E6" s="5"/>
    </row>
    <row r="7" spans="1:6" x14ac:dyDescent="0.25">
      <c r="A7" s="6" t="s">
        <v>85</v>
      </c>
      <c r="B7" s="7">
        <v>4</v>
      </c>
      <c r="C7" s="4"/>
      <c r="D7" s="4"/>
      <c r="E7" s="5"/>
    </row>
    <row r="8" spans="1:6" x14ac:dyDescent="0.25">
      <c r="A8" s="6" t="s">
        <v>15</v>
      </c>
      <c r="B8" s="7">
        <v>1.82</v>
      </c>
      <c r="C8" s="4"/>
      <c r="D8" s="4"/>
      <c r="E8" s="5"/>
      <c r="F8" s="42" t="s">
        <v>52</v>
      </c>
    </row>
    <row r="9" spans="1:6" x14ac:dyDescent="0.25">
      <c r="A9" s="6" t="s">
        <v>4</v>
      </c>
      <c r="B9" s="8">
        <v>41716</v>
      </c>
      <c r="C9" s="4"/>
      <c r="D9" s="4"/>
      <c r="E9" s="5"/>
    </row>
    <row r="10" spans="1:6" x14ac:dyDescent="0.25">
      <c r="A10" s="6" t="s">
        <v>21</v>
      </c>
      <c r="B10" s="8" t="s">
        <v>14</v>
      </c>
      <c r="C10" s="4"/>
      <c r="D10" s="4"/>
      <c r="E10" s="5"/>
    </row>
    <row r="11" spans="1:6" x14ac:dyDescent="0.25">
      <c r="A11" s="6"/>
      <c r="B11" s="40"/>
      <c r="C11" s="17"/>
      <c r="D11" s="17"/>
      <c r="E11" s="41"/>
    </row>
    <row r="12" spans="1:6" ht="21" x14ac:dyDescent="0.35">
      <c r="A12" s="9" t="s">
        <v>22</v>
      </c>
      <c r="B12" s="10" t="s">
        <v>5</v>
      </c>
      <c r="C12" s="10" t="s">
        <v>6</v>
      </c>
      <c r="D12" s="10" t="s">
        <v>38</v>
      </c>
      <c r="E12" s="11" t="s">
        <v>37</v>
      </c>
    </row>
    <row r="13" spans="1:6" x14ac:dyDescent="0.25">
      <c r="A13" s="12" t="s">
        <v>17</v>
      </c>
      <c r="B13" s="13">
        <v>17600</v>
      </c>
      <c r="C13" s="4" t="s">
        <v>7</v>
      </c>
      <c r="D13" s="13">
        <f>B13</f>
        <v>17600</v>
      </c>
      <c r="E13" s="14">
        <f>D13*$B$8</f>
        <v>32032</v>
      </c>
      <c r="F13" s="42" t="s">
        <v>53</v>
      </c>
    </row>
    <row r="14" spans="1:6" x14ac:dyDescent="0.25">
      <c r="A14" s="12" t="s">
        <v>23</v>
      </c>
      <c r="B14" s="13"/>
      <c r="C14" s="4"/>
      <c r="D14" s="13"/>
      <c r="E14" s="14">
        <v>0</v>
      </c>
    </row>
    <row r="15" spans="1:6" x14ac:dyDescent="0.25">
      <c r="A15" s="12" t="s">
        <v>24</v>
      </c>
      <c r="B15" s="13"/>
      <c r="C15" s="4" t="s">
        <v>25</v>
      </c>
      <c r="D15" s="13"/>
      <c r="E15" s="14">
        <v>0</v>
      </c>
      <c r="F15" s="42" t="s">
        <v>161</v>
      </c>
    </row>
    <row r="16" spans="1:6" x14ac:dyDescent="0.25">
      <c r="A16" s="12" t="s">
        <v>26</v>
      </c>
      <c r="B16" s="13">
        <v>1860</v>
      </c>
      <c r="C16" s="4" t="s">
        <v>25</v>
      </c>
      <c r="D16" s="13">
        <f>B16</f>
        <v>1860</v>
      </c>
      <c r="E16" s="14">
        <f>D16*$B$8</f>
        <v>3385.2000000000003</v>
      </c>
      <c r="F16" s="42" t="s">
        <v>54</v>
      </c>
    </row>
    <row r="17" spans="1:6" x14ac:dyDescent="0.25">
      <c r="A17" s="12" t="s">
        <v>127</v>
      </c>
      <c r="B17" s="13"/>
      <c r="C17" s="4" t="s">
        <v>25</v>
      </c>
      <c r="D17" s="13"/>
      <c r="E17" s="14">
        <v>1400</v>
      </c>
    </row>
    <row r="18" spans="1:6" x14ac:dyDescent="0.25">
      <c r="A18" s="12" t="s">
        <v>27</v>
      </c>
      <c r="B18" s="13"/>
      <c r="C18" s="4" t="s">
        <v>25</v>
      </c>
      <c r="D18" s="13"/>
      <c r="E18" s="14">
        <v>6650</v>
      </c>
      <c r="F18" s="42" t="s">
        <v>55</v>
      </c>
    </row>
    <row r="19" spans="1:6" x14ac:dyDescent="0.25">
      <c r="A19" s="12" t="s">
        <v>28</v>
      </c>
      <c r="B19" s="13">
        <v>1000</v>
      </c>
      <c r="C19" s="4" t="s">
        <v>7</v>
      </c>
      <c r="D19" s="13">
        <f>B19</f>
        <v>1000</v>
      </c>
      <c r="E19" s="14">
        <f>D19*$B$8</f>
        <v>1820</v>
      </c>
    </row>
    <row r="20" spans="1:6" x14ac:dyDescent="0.25">
      <c r="A20" s="12" t="s">
        <v>29</v>
      </c>
      <c r="B20" s="13"/>
      <c r="C20" s="4" t="s">
        <v>25</v>
      </c>
      <c r="D20" s="13"/>
      <c r="E20" s="14" t="s">
        <v>13</v>
      </c>
      <c r="F20" s="42" t="s">
        <v>56</v>
      </c>
    </row>
    <row r="21" spans="1:6" x14ac:dyDescent="0.25">
      <c r="A21" s="12" t="s">
        <v>86</v>
      </c>
      <c r="B21" s="13"/>
      <c r="C21" s="4" t="s">
        <v>25</v>
      </c>
      <c r="D21" s="13"/>
      <c r="E21" s="14">
        <v>250</v>
      </c>
    </row>
    <row r="22" spans="1:6" x14ac:dyDescent="0.25">
      <c r="A22" s="15" t="s">
        <v>30</v>
      </c>
      <c r="B22" s="16"/>
      <c r="C22" s="17"/>
      <c r="D22" s="16"/>
      <c r="E22" s="18">
        <f>SUM(E13:E21)</f>
        <v>45537.2</v>
      </c>
    </row>
    <row r="23" spans="1:6" x14ac:dyDescent="0.25">
      <c r="A23" s="19"/>
      <c r="B23" s="20"/>
      <c r="C23" s="1"/>
      <c r="D23" s="20"/>
      <c r="E23" s="21"/>
    </row>
    <row r="24" spans="1:6" x14ac:dyDescent="0.25">
      <c r="A24" s="12" t="s">
        <v>9</v>
      </c>
      <c r="B24" s="13">
        <v>6050</v>
      </c>
      <c r="C24" s="4" t="s">
        <v>7</v>
      </c>
      <c r="D24" s="13">
        <f>B24</f>
        <v>6050</v>
      </c>
      <c r="E24" s="14">
        <f>D24*$B$8</f>
        <v>11011</v>
      </c>
      <c r="F24" s="42" t="s">
        <v>57</v>
      </c>
    </row>
    <row r="25" spans="1:6" x14ac:dyDescent="0.25">
      <c r="A25" s="12" t="s">
        <v>31</v>
      </c>
      <c r="B25" s="13">
        <v>900</v>
      </c>
      <c r="C25" s="4" t="s">
        <v>10</v>
      </c>
      <c r="D25" s="13">
        <f>B25*4</f>
        <v>3600</v>
      </c>
      <c r="E25" s="14">
        <f>D25*$B$8</f>
        <v>6552</v>
      </c>
    </row>
    <row r="26" spans="1:6" x14ac:dyDescent="0.25">
      <c r="A26" s="12" t="s">
        <v>32</v>
      </c>
      <c r="B26" s="13">
        <v>50</v>
      </c>
      <c r="C26" s="4" t="s">
        <v>10</v>
      </c>
      <c r="D26" s="13">
        <f>B26*4</f>
        <v>200</v>
      </c>
      <c r="E26" s="14">
        <f>D26*$B$8</f>
        <v>364</v>
      </c>
    </row>
    <row r="27" spans="1:6" x14ac:dyDescent="0.25">
      <c r="A27" s="12" t="s">
        <v>33</v>
      </c>
      <c r="B27" s="13">
        <v>80</v>
      </c>
      <c r="C27" s="4" t="s">
        <v>10</v>
      </c>
      <c r="D27" s="13">
        <f>B27*4</f>
        <v>320</v>
      </c>
      <c r="E27" s="14">
        <f>D27*$B$8</f>
        <v>582.4</v>
      </c>
    </row>
    <row r="28" spans="1:6" x14ac:dyDescent="0.25">
      <c r="A28" s="12" t="s">
        <v>11</v>
      </c>
      <c r="B28" s="13">
        <v>200</v>
      </c>
      <c r="C28" s="4" t="s">
        <v>10</v>
      </c>
      <c r="D28" s="13">
        <f>B28*4</f>
        <v>800</v>
      </c>
      <c r="E28" s="14">
        <f>D28*$B$8</f>
        <v>1456</v>
      </c>
    </row>
    <row r="29" spans="1:6" x14ac:dyDescent="0.25">
      <c r="A29" s="15" t="s">
        <v>34</v>
      </c>
      <c r="B29" s="17"/>
      <c r="C29" s="17"/>
      <c r="D29" s="17"/>
      <c r="E29" s="22">
        <f>SUM(E24:E28)</f>
        <v>19965.400000000001</v>
      </c>
      <c r="F29" s="42" t="s">
        <v>58</v>
      </c>
    </row>
    <row r="30" spans="1:6" x14ac:dyDescent="0.25">
      <c r="A30" s="12"/>
      <c r="B30" s="4"/>
      <c r="C30" s="4"/>
      <c r="D30" s="4"/>
      <c r="E30" s="5"/>
    </row>
    <row r="31" spans="1:6" x14ac:dyDescent="0.25">
      <c r="A31" s="23" t="s">
        <v>35</v>
      </c>
      <c r="B31" s="17"/>
      <c r="C31" s="17"/>
      <c r="D31" s="17"/>
      <c r="E31" s="24">
        <f>SUM(E29,E22)</f>
        <v>65502.6</v>
      </c>
    </row>
    <row r="32" spans="1:6" x14ac:dyDescent="0.25">
      <c r="A32" s="12"/>
      <c r="B32" s="4"/>
      <c r="C32" s="4"/>
      <c r="D32" s="4"/>
      <c r="E32" s="5"/>
    </row>
    <row r="33" spans="1:6" ht="21" x14ac:dyDescent="0.35">
      <c r="A33" s="9" t="s">
        <v>36</v>
      </c>
      <c r="B33" s="10" t="s">
        <v>16</v>
      </c>
      <c r="C33" s="10" t="s">
        <v>6</v>
      </c>
      <c r="D33" s="25"/>
      <c r="E33" s="11" t="s">
        <v>37</v>
      </c>
    </row>
    <row r="34" spans="1:6" x14ac:dyDescent="0.25">
      <c r="A34" s="12" t="s">
        <v>39</v>
      </c>
      <c r="B34" s="13">
        <v>3776</v>
      </c>
      <c r="C34" s="4" t="s">
        <v>10</v>
      </c>
      <c r="D34" s="4"/>
      <c r="E34" s="14">
        <f>B34*4</f>
        <v>15104</v>
      </c>
      <c r="F34" s="42" t="s">
        <v>59</v>
      </c>
    </row>
    <row r="35" spans="1:6" x14ac:dyDescent="0.25">
      <c r="A35" s="12" t="s">
        <v>40</v>
      </c>
      <c r="B35" s="13">
        <f>0.7*(E13+E14)</f>
        <v>22422.399999999998</v>
      </c>
      <c r="C35" s="4" t="s">
        <v>7</v>
      </c>
      <c r="D35" s="4"/>
      <c r="E35" s="14">
        <f>B35</f>
        <v>22422.399999999998</v>
      </c>
      <c r="F35" s="42" t="s">
        <v>60</v>
      </c>
    </row>
    <row r="36" spans="1:6" x14ac:dyDescent="0.25">
      <c r="A36" s="12" t="s">
        <v>42</v>
      </c>
      <c r="B36" s="13">
        <v>10668</v>
      </c>
      <c r="C36" s="4" t="s">
        <v>43</v>
      </c>
      <c r="D36" s="4"/>
      <c r="E36" s="14">
        <f>B36/2</f>
        <v>5334</v>
      </c>
      <c r="F36" s="42" t="s">
        <v>62</v>
      </c>
    </row>
    <row r="37" spans="1:6" x14ac:dyDescent="0.25">
      <c r="A37" s="12" t="s">
        <v>47</v>
      </c>
      <c r="B37" s="4"/>
      <c r="C37" s="4"/>
      <c r="D37" s="4"/>
      <c r="E37" s="30">
        <v>0</v>
      </c>
    </row>
    <row r="38" spans="1:6" x14ac:dyDescent="0.25">
      <c r="A38" s="15" t="s">
        <v>41</v>
      </c>
      <c r="B38" s="26"/>
      <c r="C38" s="26"/>
      <c r="D38" s="26"/>
      <c r="E38" s="22">
        <f>SUM(E34:E37)</f>
        <v>42860.399999999994</v>
      </c>
    </row>
    <row r="39" spans="1:6" x14ac:dyDescent="0.25">
      <c r="A39" s="27" t="s">
        <v>44</v>
      </c>
      <c r="B39" s="17"/>
      <c r="C39" s="17"/>
      <c r="D39" s="17"/>
      <c r="E39" s="28">
        <f>E31-E38</f>
        <v>22642.200000000004</v>
      </c>
      <c r="F39" s="42" t="s">
        <v>61</v>
      </c>
    </row>
    <row r="40" spans="1:6" x14ac:dyDescent="0.25">
      <c r="A40" s="19"/>
      <c r="B40" s="1"/>
      <c r="C40" s="1"/>
      <c r="D40" s="1"/>
      <c r="E40" s="2"/>
    </row>
    <row r="41" spans="1:6" ht="21" x14ac:dyDescent="0.35">
      <c r="A41" s="29" t="s">
        <v>12</v>
      </c>
      <c r="B41" s="4"/>
      <c r="C41" s="4"/>
      <c r="D41" s="4"/>
      <c r="E41" s="5"/>
    </row>
    <row r="42" spans="1:6" x14ac:dyDescent="0.25">
      <c r="A42" s="12" t="s">
        <v>45</v>
      </c>
      <c r="B42" s="13">
        <v>5664</v>
      </c>
      <c r="C42" s="4" t="s">
        <v>10</v>
      </c>
      <c r="D42" s="4"/>
      <c r="E42" s="30">
        <f>B42*B7</f>
        <v>22656</v>
      </c>
      <c r="F42" s="42" t="s">
        <v>63</v>
      </c>
    </row>
    <row r="43" spans="1:6" x14ac:dyDescent="0.25">
      <c r="A43" s="12" t="s">
        <v>46</v>
      </c>
      <c r="B43" s="43">
        <f>E13-E35</f>
        <v>9609.6000000000022</v>
      </c>
      <c r="C43" s="4" t="s">
        <v>7</v>
      </c>
      <c r="D43" s="4"/>
      <c r="E43" s="30">
        <f>(E13+E14)-E35</f>
        <v>9609.6000000000022</v>
      </c>
      <c r="F43" s="42" t="s">
        <v>64</v>
      </c>
    </row>
    <row r="44" spans="1:6" x14ac:dyDescent="0.25">
      <c r="A44" s="12" t="s">
        <v>48</v>
      </c>
      <c r="B44" s="4"/>
      <c r="C44" s="4"/>
      <c r="D44" s="4"/>
      <c r="E44" s="30">
        <v>0</v>
      </c>
    </row>
    <row r="45" spans="1:6" x14ac:dyDescent="0.25">
      <c r="A45" s="15" t="s">
        <v>49</v>
      </c>
      <c r="B45" s="26"/>
      <c r="C45" s="26"/>
      <c r="D45" s="26"/>
      <c r="E45" s="22">
        <f>SUM(E42:E44)</f>
        <v>32265.600000000002</v>
      </c>
    </row>
    <row r="46" spans="1:6" x14ac:dyDescent="0.25">
      <c r="A46" s="19"/>
      <c r="B46" s="1"/>
      <c r="C46" s="1"/>
      <c r="D46" s="1"/>
      <c r="E46" s="31"/>
    </row>
    <row r="47" spans="1:6" x14ac:dyDescent="0.25">
      <c r="A47" s="6" t="s">
        <v>41</v>
      </c>
      <c r="B47" s="32"/>
      <c r="C47" s="32"/>
      <c r="D47" s="32"/>
      <c r="E47" s="33">
        <f>SUM(E45,E38)</f>
        <v>75126</v>
      </c>
    </row>
    <row r="48" spans="1:6" ht="18.75" x14ac:dyDescent="0.3">
      <c r="A48" s="34" t="s">
        <v>50</v>
      </c>
      <c r="B48" s="35"/>
      <c r="C48" s="35"/>
      <c r="D48" s="35"/>
      <c r="E48" s="36">
        <f>E31-E47</f>
        <v>-9623.4000000000015</v>
      </c>
      <c r="F48" s="42" t="s">
        <v>109</v>
      </c>
    </row>
    <row r="49" spans="1:6" s="37" customFormat="1" ht="111" customHeight="1" x14ac:dyDescent="0.25">
      <c r="A49" s="44" t="s">
        <v>159</v>
      </c>
      <c r="B49" s="45"/>
      <c r="C49" s="45"/>
      <c r="D49" s="45"/>
      <c r="E49" s="46"/>
      <c r="F49" s="42"/>
    </row>
    <row r="50" spans="1:6" s="37" customFormat="1" x14ac:dyDescent="0.25">
      <c r="F50" s="42"/>
    </row>
    <row r="51" spans="1:6" s="37" customFormat="1" x14ac:dyDescent="0.25">
      <c r="F51" s="42"/>
    </row>
    <row r="52" spans="1:6" s="37" customFormat="1" x14ac:dyDescent="0.25">
      <c r="F52" s="42"/>
    </row>
    <row r="53" spans="1:6" s="37" customFormat="1" x14ac:dyDescent="0.25">
      <c r="F53" s="42"/>
    </row>
    <row r="54" spans="1:6" s="37" customFormat="1" x14ac:dyDescent="0.25">
      <c r="F54" s="42"/>
    </row>
    <row r="55" spans="1:6" s="37" customFormat="1" x14ac:dyDescent="0.25">
      <c r="F55" s="42"/>
    </row>
    <row r="56" spans="1:6" s="37" customFormat="1" x14ac:dyDescent="0.25">
      <c r="F56" s="42"/>
    </row>
    <row r="57" spans="1:6" s="37" customFormat="1" x14ac:dyDescent="0.25">
      <c r="F57" s="42"/>
    </row>
    <row r="58" spans="1:6" s="37" customFormat="1" x14ac:dyDescent="0.25">
      <c r="F58" s="42"/>
    </row>
    <row r="59" spans="1:6" s="37" customFormat="1" x14ac:dyDescent="0.25">
      <c r="F59" s="42"/>
    </row>
    <row r="60" spans="1:6" s="37" customFormat="1" x14ac:dyDescent="0.25">
      <c r="F60" s="42"/>
    </row>
    <row r="61" spans="1:6" s="37" customFormat="1" x14ac:dyDescent="0.25">
      <c r="F61" s="42"/>
    </row>
    <row r="62" spans="1:6" s="37" customFormat="1" x14ac:dyDescent="0.25">
      <c r="F62" s="42"/>
    </row>
    <row r="63" spans="1:6" s="37" customFormat="1" x14ac:dyDescent="0.25">
      <c r="F63" s="42"/>
    </row>
    <row r="64" spans="1:6" s="37" customFormat="1" x14ac:dyDescent="0.25">
      <c r="F64" s="42"/>
    </row>
    <row r="65" spans="6:6" s="37" customFormat="1" x14ac:dyDescent="0.25">
      <c r="F65" s="42"/>
    </row>
    <row r="66" spans="6:6" s="37" customFormat="1" x14ac:dyDescent="0.25">
      <c r="F66" s="42"/>
    </row>
    <row r="67" spans="6:6" s="37" customFormat="1" x14ac:dyDescent="0.25">
      <c r="F67" s="42"/>
    </row>
    <row r="68" spans="6:6" s="37" customFormat="1" x14ac:dyDescent="0.25">
      <c r="F68" s="42"/>
    </row>
    <row r="69" spans="6:6" s="37" customFormat="1" x14ac:dyDescent="0.25">
      <c r="F69" s="42"/>
    </row>
    <row r="70" spans="6:6" s="37" customFormat="1" x14ac:dyDescent="0.25">
      <c r="F70" s="42"/>
    </row>
    <row r="71" spans="6:6" s="37" customFormat="1" x14ac:dyDescent="0.25">
      <c r="F71" s="42"/>
    </row>
    <row r="72" spans="6:6" s="37" customFormat="1" x14ac:dyDescent="0.25">
      <c r="F72" s="42"/>
    </row>
    <row r="73" spans="6:6" s="37" customFormat="1" x14ac:dyDescent="0.25">
      <c r="F73" s="42"/>
    </row>
    <row r="74" spans="6:6" s="37" customFormat="1" x14ac:dyDescent="0.25">
      <c r="F74" s="42"/>
    </row>
    <row r="75" spans="6:6" s="37" customFormat="1" x14ac:dyDescent="0.25">
      <c r="F75" s="42"/>
    </row>
    <row r="76" spans="6:6" s="37" customFormat="1" x14ac:dyDescent="0.25">
      <c r="F76" s="42"/>
    </row>
    <row r="77" spans="6:6" s="37" customFormat="1" x14ac:dyDescent="0.25">
      <c r="F77" s="42"/>
    </row>
    <row r="78" spans="6:6" s="37" customFormat="1" x14ac:dyDescent="0.25">
      <c r="F78" s="42"/>
    </row>
    <row r="79" spans="6:6" s="37" customFormat="1" x14ac:dyDescent="0.25">
      <c r="F79" s="42"/>
    </row>
    <row r="80" spans="6:6" s="37" customFormat="1" x14ac:dyDescent="0.25">
      <c r="F80" s="42"/>
    </row>
    <row r="81" spans="6:6" s="37" customFormat="1" x14ac:dyDescent="0.25">
      <c r="F81" s="42"/>
    </row>
    <row r="82" spans="6:6" s="37" customFormat="1" x14ac:dyDescent="0.25">
      <c r="F82" s="42"/>
    </row>
    <row r="83" spans="6:6" s="37" customFormat="1" x14ac:dyDescent="0.25">
      <c r="F83" s="42"/>
    </row>
    <row r="84" spans="6:6" s="37" customFormat="1" x14ac:dyDescent="0.25">
      <c r="F84" s="42"/>
    </row>
    <row r="85" spans="6:6" s="37" customFormat="1" x14ac:dyDescent="0.25">
      <c r="F85" s="42"/>
    </row>
  </sheetData>
  <mergeCells count="1">
    <mergeCell ref="A49:E4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86"/>
  <sheetViews>
    <sheetView workbookViewId="0"/>
  </sheetViews>
  <sheetFormatPr defaultRowHeight="15" x14ac:dyDescent="0.25"/>
  <cols>
    <col min="1" max="1" width="31.7109375" customWidth="1"/>
    <col min="2" max="2" width="14.28515625" customWidth="1"/>
    <col min="3" max="3" width="16.5703125" bestFit="1" customWidth="1"/>
    <col min="4" max="4" width="10" customWidth="1"/>
    <col min="5" max="5" width="12.140625" bestFit="1" customWidth="1"/>
    <col min="6" max="6" width="9.140625" style="42"/>
    <col min="7" max="7" width="9.140625" style="37"/>
    <col min="8" max="8" width="9.140625" style="37" customWidth="1"/>
    <col min="9" max="31" width="9.140625" style="37"/>
  </cols>
  <sheetData>
    <row r="1" spans="1:6" x14ac:dyDescent="0.25">
      <c r="A1" s="39"/>
      <c r="B1" s="1"/>
      <c r="C1" s="1"/>
      <c r="D1" s="1"/>
      <c r="E1" s="2"/>
    </row>
    <row r="2" spans="1:6" ht="23.25" x14ac:dyDescent="0.35">
      <c r="A2" s="38" t="s">
        <v>113</v>
      </c>
      <c r="B2" s="4"/>
      <c r="C2" s="4"/>
      <c r="D2" s="4"/>
      <c r="E2" s="5"/>
      <c r="F2" s="42" t="s">
        <v>160</v>
      </c>
    </row>
    <row r="3" spans="1:6" x14ac:dyDescent="0.25">
      <c r="A3" s="3"/>
      <c r="B3" s="4"/>
      <c r="C3" s="4"/>
      <c r="D3" s="4"/>
      <c r="E3" s="5"/>
    </row>
    <row r="4" spans="1:6" x14ac:dyDescent="0.25">
      <c r="A4" s="6" t="s">
        <v>114</v>
      </c>
      <c r="B4" s="4"/>
      <c r="C4" s="4"/>
      <c r="D4" s="4"/>
      <c r="E4" s="5"/>
      <c r="F4" s="42" t="s">
        <v>51</v>
      </c>
    </row>
    <row r="5" spans="1:6" x14ac:dyDescent="0.25">
      <c r="A5" s="6" t="s">
        <v>115</v>
      </c>
      <c r="B5" s="4" t="s">
        <v>2</v>
      </c>
      <c r="C5" s="4"/>
      <c r="D5" s="4"/>
      <c r="E5" s="5"/>
    </row>
    <row r="6" spans="1:6" x14ac:dyDescent="0.25">
      <c r="A6" s="6" t="s">
        <v>116</v>
      </c>
      <c r="B6" s="4" t="s">
        <v>146</v>
      </c>
      <c r="C6" s="4"/>
      <c r="D6" s="4"/>
      <c r="E6" s="5"/>
    </row>
    <row r="7" spans="1:6" s="37" customFormat="1" x14ac:dyDescent="0.25">
      <c r="A7" s="6" t="s">
        <v>117</v>
      </c>
      <c r="B7" s="7">
        <v>4</v>
      </c>
      <c r="C7" s="4"/>
      <c r="D7" s="4"/>
      <c r="E7" s="5"/>
      <c r="F7" s="42"/>
    </row>
    <row r="8" spans="1:6" s="37" customFormat="1" x14ac:dyDescent="0.25">
      <c r="A8" s="6" t="s">
        <v>145</v>
      </c>
      <c r="B8" s="7">
        <v>18</v>
      </c>
      <c r="C8" s="4"/>
      <c r="D8" s="4"/>
      <c r="E8" s="5"/>
      <c r="F8" s="42"/>
    </row>
    <row r="9" spans="1:6" s="37" customFormat="1" x14ac:dyDescent="0.25">
      <c r="A9" s="6" t="s">
        <v>118</v>
      </c>
      <c r="B9" s="7">
        <v>1.95</v>
      </c>
      <c r="C9" s="4"/>
      <c r="D9" s="4"/>
      <c r="E9" s="5"/>
      <c r="F9" s="42" t="s">
        <v>52</v>
      </c>
    </row>
    <row r="10" spans="1:6" s="37" customFormat="1" x14ac:dyDescent="0.25">
      <c r="A10" s="6" t="s">
        <v>120</v>
      </c>
      <c r="B10" s="8">
        <v>41716</v>
      </c>
      <c r="C10" s="4"/>
      <c r="D10" s="4"/>
      <c r="E10" s="5"/>
      <c r="F10" s="42"/>
    </row>
    <row r="11" spans="1:6" s="37" customFormat="1" x14ac:dyDescent="0.25">
      <c r="A11" s="6" t="s">
        <v>121</v>
      </c>
      <c r="B11" s="8" t="s">
        <v>119</v>
      </c>
      <c r="C11" s="4"/>
      <c r="D11" s="4"/>
      <c r="E11" s="5"/>
      <c r="F11" s="42"/>
    </row>
    <row r="12" spans="1:6" s="37" customFormat="1" x14ac:dyDescent="0.25">
      <c r="A12" s="6"/>
      <c r="B12" s="40"/>
      <c r="C12" s="17"/>
      <c r="D12" s="17"/>
      <c r="E12" s="41"/>
      <c r="F12" s="42"/>
    </row>
    <row r="13" spans="1:6" s="37" customFormat="1" ht="21" x14ac:dyDescent="0.35">
      <c r="A13" s="9" t="s">
        <v>22</v>
      </c>
      <c r="B13" s="10" t="s">
        <v>5</v>
      </c>
      <c r="C13" s="10" t="s">
        <v>71</v>
      </c>
      <c r="D13" s="10" t="s">
        <v>38</v>
      </c>
      <c r="E13" s="11" t="s">
        <v>122</v>
      </c>
      <c r="F13" s="42"/>
    </row>
    <row r="14" spans="1:6" s="37" customFormat="1" x14ac:dyDescent="0.25">
      <c r="A14" s="12" t="s">
        <v>124</v>
      </c>
      <c r="B14" s="13">
        <v>17600</v>
      </c>
      <c r="C14" s="4" t="s">
        <v>139</v>
      </c>
      <c r="D14" s="13">
        <f>B14</f>
        <v>17600</v>
      </c>
      <c r="E14" s="14">
        <f>D14*$B$9</f>
        <v>34320</v>
      </c>
      <c r="F14" s="42" t="s">
        <v>53</v>
      </c>
    </row>
    <row r="15" spans="1:6" s="37" customFormat="1" x14ac:dyDescent="0.25">
      <c r="A15" s="12" t="s">
        <v>125</v>
      </c>
      <c r="B15" s="13"/>
      <c r="C15" s="4"/>
      <c r="D15" s="13"/>
      <c r="E15" s="14">
        <v>0</v>
      </c>
      <c r="F15" s="42"/>
    </row>
    <row r="16" spans="1:6" s="37" customFormat="1" x14ac:dyDescent="0.25">
      <c r="A16" s="12" t="s">
        <v>24</v>
      </c>
      <c r="B16" s="13"/>
      <c r="C16" s="4" t="s">
        <v>140</v>
      </c>
      <c r="D16" s="13"/>
      <c r="E16" s="14">
        <v>0</v>
      </c>
      <c r="F16" s="42" t="s">
        <v>164</v>
      </c>
    </row>
    <row r="17" spans="1:6" s="37" customFormat="1" x14ac:dyDescent="0.25">
      <c r="A17" s="12" t="s">
        <v>126</v>
      </c>
      <c r="B17" s="13">
        <v>1860</v>
      </c>
      <c r="C17" s="4" t="s">
        <v>140</v>
      </c>
      <c r="D17" s="13">
        <f>B17</f>
        <v>1860</v>
      </c>
      <c r="E17" s="14">
        <f>D17*$B$9</f>
        <v>3627</v>
      </c>
      <c r="F17" s="42" t="s">
        <v>54</v>
      </c>
    </row>
    <row r="18" spans="1:6" s="37" customFormat="1" x14ac:dyDescent="0.25">
      <c r="A18" s="12" t="s">
        <v>8</v>
      </c>
      <c r="B18" s="13"/>
      <c r="C18" s="4" t="s">
        <v>140</v>
      </c>
      <c r="D18" s="13"/>
      <c r="E18" s="14">
        <v>1400</v>
      </c>
      <c r="F18" s="42"/>
    </row>
    <row r="19" spans="1:6" s="37" customFormat="1" x14ac:dyDescent="0.25">
      <c r="A19" s="12" t="s">
        <v>128</v>
      </c>
      <c r="B19" s="13"/>
      <c r="C19" s="4" t="s">
        <v>140</v>
      </c>
      <c r="D19" s="13"/>
      <c r="E19" s="14">
        <v>6250</v>
      </c>
      <c r="F19" s="42" t="s">
        <v>55</v>
      </c>
    </row>
    <row r="20" spans="1:6" s="37" customFormat="1" x14ac:dyDescent="0.25">
      <c r="A20" s="12" t="s">
        <v>129</v>
      </c>
      <c r="B20" s="13">
        <v>1000</v>
      </c>
      <c r="C20" s="4" t="s">
        <v>139</v>
      </c>
      <c r="D20" s="13">
        <f>B20</f>
        <v>1000</v>
      </c>
      <c r="E20" s="14">
        <f>D20*$B$9</f>
        <v>1950</v>
      </c>
      <c r="F20" s="42"/>
    </row>
    <row r="21" spans="1:6" s="37" customFormat="1" x14ac:dyDescent="0.25">
      <c r="A21" s="12" t="s">
        <v>130</v>
      </c>
      <c r="B21" s="13"/>
      <c r="C21" s="4" t="s">
        <v>140</v>
      </c>
      <c r="D21" s="13"/>
      <c r="E21" s="14" t="s">
        <v>13</v>
      </c>
      <c r="F21" s="42" t="s">
        <v>56</v>
      </c>
    </row>
    <row r="22" spans="1:6" s="37" customFormat="1" x14ac:dyDescent="0.25">
      <c r="A22" s="12" t="s">
        <v>131</v>
      </c>
      <c r="B22" s="13"/>
      <c r="C22" s="4" t="s">
        <v>140</v>
      </c>
      <c r="D22" s="13"/>
      <c r="E22" s="14">
        <v>300</v>
      </c>
      <c r="F22" s="42"/>
    </row>
    <row r="23" spans="1:6" s="37" customFormat="1" x14ac:dyDescent="0.25">
      <c r="A23" s="15" t="s">
        <v>142</v>
      </c>
      <c r="B23" s="16"/>
      <c r="C23" s="17"/>
      <c r="D23" s="16"/>
      <c r="E23" s="18">
        <f>SUM(E14:E22)</f>
        <v>47847</v>
      </c>
      <c r="F23" s="42"/>
    </row>
    <row r="24" spans="1:6" s="37" customFormat="1" x14ac:dyDescent="0.25">
      <c r="A24" s="19"/>
      <c r="B24" s="20"/>
      <c r="C24" s="1"/>
      <c r="D24" s="20"/>
      <c r="E24" s="21"/>
      <c r="F24" s="42"/>
    </row>
    <row r="25" spans="1:6" s="37" customFormat="1" x14ac:dyDescent="0.25">
      <c r="A25" s="12" t="s">
        <v>132</v>
      </c>
      <c r="B25" s="13">
        <v>6050</v>
      </c>
      <c r="C25" s="4" t="s">
        <v>139</v>
      </c>
      <c r="D25" s="13">
        <f>B25</f>
        <v>6050</v>
      </c>
      <c r="E25" s="14">
        <f>D25*$B$9</f>
        <v>11797.5</v>
      </c>
      <c r="F25" s="42" t="s">
        <v>57</v>
      </c>
    </row>
    <row r="26" spans="1:6" s="37" customFormat="1" x14ac:dyDescent="0.25">
      <c r="A26" s="12" t="s">
        <v>133</v>
      </c>
      <c r="B26" s="13">
        <v>900</v>
      </c>
      <c r="C26" s="4" t="s">
        <v>141</v>
      </c>
      <c r="D26" s="13">
        <f>B26*$B$7</f>
        <v>3600</v>
      </c>
      <c r="E26" s="14">
        <f>D26*$B$9</f>
        <v>7020</v>
      </c>
      <c r="F26" s="42"/>
    </row>
    <row r="27" spans="1:6" s="37" customFormat="1" x14ac:dyDescent="0.25">
      <c r="A27" s="12" t="s">
        <v>143</v>
      </c>
      <c r="B27" s="13">
        <v>50</v>
      </c>
      <c r="C27" s="4" t="s">
        <v>141</v>
      </c>
      <c r="D27" s="13">
        <f>B27*$B$7</f>
        <v>200</v>
      </c>
      <c r="E27" s="14">
        <f>D27*$B$9</f>
        <v>390</v>
      </c>
      <c r="F27" s="42"/>
    </row>
    <row r="28" spans="1:6" s="37" customFormat="1" x14ac:dyDescent="0.25">
      <c r="A28" s="12" t="s">
        <v>33</v>
      </c>
      <c r="B28" s="13">
        <v>80</v>
      </c>
      <c r="C28" s="4" t="s">
        <v>141</v>
      </c>
      <c r="D28" s="13">
        <f>B28*$B$7</f>
        <v>320</v>
      </c>
      <c r="E28" s="14">
        <f>D28*$B$9</f>
        <v>624</v>
      </c>
      <c r="F28" s="42"/>
    </row>
    <row r="29" spans="1:6" s="37" customFormat="1" x14ac:dyDescent="0.25">
      <c r="A29" s="12" t="s">
        <v>134</v>
      </c>
      <c r="B29" s="13">
        <v>200</v>
      </c>
      <c r="C29" s="4" t="s">
        <v>141</v>
      </c>
      <c r="D29" s="13">
        <f>B29*$B$7</f>
        <v>800</v>
      </c>
      <c r="E29" s="14">
        <f>D29*$B$9</f>
        <v>1560</v>
      </c>
      <c r="F29" s="42"/>
    </row>
    <row r="30" spans="1:6" s="37" customFormat="1" x14ac:dyDescent="0.25">
      <c r="A30" s="15" t="s">
        <v>135</v>
      </c>
      <c r="B30" s="17"/>
      <c r="C30" s="17"/>
      <c r="D30" s="17"/>
      <c r="E30" s="22">
        <f>SUM(E25:E29)</f>
        <v>21391.5</v>
      </c>
      <c r="F30" s="42" t="s">
        <v>58</v>
      </c>
    </row>
    <row r="31" spans="1:6" s="37" customFormat="1" x14ac:dyDescent="0.25">
      <c r="A31" s="12"/>
      <c r="B31" s="4"/>
      <c r="C31" s="4"/>
      <c r="D31" s="4"/>
      <c r="E31" s="5"/>
      <c r="F31" s="42"/>
    </row>
    <row r="32" spans="1:6" s="37" customFormat="1" x14ac:dyDescent="0.25">
      <c r="A32" s="23" t="s">
        <v>136</v>
      </c>
      <c r="B32" s="17"/>
      <c r="C32" s="17"/>
      <c r="D32" s="17"/>
      <c r="E32" s="24">
        <f>SUM(E30,E23)</f>
        <v>69238.5</v>
      </c>
      <c r="F32" s="42"/>
    </row>
    <row r="33" spans="1:6" s="37" customFormat="1" x14ac:dyDescent="0.25">
      <c r="A33" s="12"/>
      <c r="B33" s="4"/>
      <c r="C33" s="4"/>
      <c r="D33" s="4"/>
      <c r="E33" s="5"/>
      <c r="F33" s="42"/>
    </row>
    <row r="34" spans="1:6" s="37" customFormat="1" ht="21" x14ac:dyDescent="0.35">
      <c r="A34" s="9" t="s">
        <v>137</v>
      </c>
      <c r="B34" s="10" t="s">
        <v>123</v>
      </c>
      <c r="C34" s="10" t="s">
        <v>6</v>
      </c>
      <c r="D34" s="25"/>
      <c r="E34" s="11" t="s">
        <v>122</v>
      </c>
      <c r="F34" s="42"/>
    </row>
    <row r="35" spans="1:6" s="37" customFormat="1" x14ac:dyDescent="0.25">
      <c r="A35" s="12" t="s">
        <v>138</v>
      </c>
      <c r="B35" s="13">
        <v>705</v>
      </c>
      <c r="C35" s="4" t="s">
        <v>144</v>
      </c>
      <c r="D35" s="4"/>
      <c r="E35" s="14">
        <f>B35*$B$8</f>
        <v>12690</v>
      </c>
      <c r="F35" s="42"/>
    </row>
    <row r="36" spans="1:6" s="37" customFormat="1" x14ac:dyDescent="0.25">
      <c r="A36" s="12" t="s">
        <v>147</v>
      </c>
      <c r="B36" s="13"/>
      <c r="C36" s="4" t="s">
        <v>139</v>
      </c>
      <c r="D36" s="4"/>
      <c r="E36" s="14">
        <f>B36</f>
        <v>0</v>
      </c>
      <c r="F36" s="42"/>
    </row>
    <row r="37" spans="1:6" s="37" customFormat="1" x14ac:dyDescent="0.25">
      <c r="A37" s="12" t="s">
        <v>148</v>
      </c>
      <c r="B37" s="13"/>
      <c r="C37" s="4"/>
      <c r="D37" s="4"/>
      <c r="E37" s="14">
        <f>B37/2</f>
        <v>0</v>
      </c>
      <c r="F37" s="42"/>
    </row>
    <row r="38" spans="1:6" s="37" customFormat="1" x14ac:dyDescent="0.25">
      <c r="A38" s="15" t="s">
        <v>149</v>
      </c>
      <c r="B38" s="26"/>
      <c r="C38" s="26"/>
      <c r="D38" s="26"/>
      <c r="E38" s="22">
        <f>SUM(E35:E37)</f>
        <v>12690</v>
      </c>
      <c r="F38" s="42"/>
    </row>
    <row r="39" spans="1:6" s="37" customFormat="1" x14ac:dyDescent="0.25">
      <c r="A39" s="27" t="s">
        <v>150</v>
      </c>
      <c r="B39" s="17"/>
      <c r="C39" s="17"/>
      <c r="D39" s="17"/>
      <c r="E39" s="28">
        <f>E32-E38</f>
        <v>56548.5</v>
      </c>
      <c r="F39" s="42" t="s">
        <v>61</v>
      </c>
    </row>
    <row r="40" spans="1:6" s="37" customFormat="1" x14ac:dyDescent="0.25">
      <c r="A40" s="19"/>
      <c r="B40" s="1"/>
      <c r="C40" s="1"/>
      <c r="D40" s="1"/>
      <c r="E40" s="2"/>
      <c r="F40" s="42"/>
    </row>
    <row r="41" spans="1:6" s="37" customFormat="1" ht="21" x14ac:dyDescent="0.35">
      <c r="A41" s="29" t="s">
        <v>151</v>
      </c>
      <c r="B41" s="4"/>
      <c r="C41" s="4"/>
      <c r="D41" s="4"/>
      <c r="E41" s="5"/>
      <c r="F41" s="42"/>
    </row>
    <row r="42" spans="1:6" s="37" customFormat="1" x14ac:dyDescent="0.25">
      <c r="A42" s="12" t="s">
        <v>152</v>
      </c>
      <c r="B42" s="13">
        <v>1400</v>
      </c>
      <c r="C42" s="4" t="s">
        <v>144</v>
      </c>
      <c r="D42" s="4"/>
      <c r="E42" s="30">
        <f>B42*$B$8</f>
        <v>25200</v>
      </c>
      <c r="F42" s="42"/>
    </row>
    <row r="43" spans="1:6" s="37" customFormat="1" x14ac:dyDescent="0.25">
      <c r="A43" s="12" t="s">
        <v>154</v>
      </c>
      <c r="B43" s="43">
        <v>1350</v>
      </c>
      <c r="C43" s="4" t="s">
        <v>144</v>
      </c>
      <c r="D43" s="4"/>
      <c r="E43" s="30">
        <f>B43*$B$8</f>
        <v>24300</v>
      </c>
      <c r="F43" s="42"/>
    </row>
    <row r="44" spans="1:6" s="37" customFormat="1" x14ac:dyDescent="0.25">
      <c r="A44" s="12" t="s">
        <v>153</v>
      </c>
      <c r="B44" s="43">
        <v>6300</v>
      </c>
      <c r="C44" s="4" t="s">
        <v>139</v>
      </c>
      <c r="D44" s="4"/>
      <c r="E44" s="30">
        <f>B44</f>
        <v>6300</v>
      </c>
      <c r="F44" s="42"/>
    </row>
    <row r="45" spans="1:6" s="37" customFormat="1" x14ac:dyDescent="0.25">
      <c r="A45" s="12" t="s">
        <v>155</v>
      </c>
      <c r="B45" s="43">
        <v>3610</v>
      </c>
      <c r="C45" s="4" t="s">
        <v>139</v>
      </c>
      <c r="D45" s="4"/>
      <c r="E45" s="30">
        <v>0</v>
      </c>
      <c r="F45" s="42"/>
    </row>
    <row r="46" spans="1:6" s="37" customFormat="1" x14ac:dyDescent="0.25">
      <c r="A46" s="15" t="s">
        <v>156</v>
      </c>
      <c r="B46" s="26"/>
      <c r="C46" s="26"/>
      <c r="D46" s="26"/>
      <c r="E46" s="22">
        <f>SUM(E42:E44)</f>
        <v>55800</v>
      </c>
      <c r="F46" s="42"/>
    </row>
    <row r="47" spans="1:6" s="37" customFormat="1" x14ac:dyDescent="0.25">
      <c r="A47" s="19"/>
      <c r="B47" s="1"/>
      <c r="C47" s="1"/>
      <c r="D47" s="1"/>
      <c r="E47" s="31"/>
      <c r="F47" s="42"/>
    </row>
    <row r="48" spans="1:6" s="37" customFormat="1" x14ac:dyDescent="0.25">
      <c r="A48" s="6" t="s">
        <v>149</v>
      </c>
      <c r="B48" s="32"/>
      <c r="C48" s="32"/>
      <c r="D48" s="32"/>
      <c r="E48" s="33">
        <f>SUM(E46,E38)</f>
        <v>68490</v>
      </c>
      <c r="F48" s="42"/>
    </row>
    <row r="49" spans="1:6" s="37" customFormat="1" ht="18.75" x14ac:dyDescent="0.3">
      <c r="A49" s="34" t="s">
        <v>157</v>
      </c>
      <c r="B49" s="35"/>
      <c r="C49" s="35"/>
      <c r="D49" s="35"/>
      <c r="E49" s="36">
        <f>E32-E48</f>
        <v>748.5</v>
      </c>
      <c r="F49" s="42" t="s">
        <v>109</v>
      </c>
    </row>
    <row r="50" spans="1:6" s="37" customFormat="1" ht="111" customHeight="1" x14ac:dyDescent="0.25">
      <c r="A50" s="44" t="s">
        <v>158</v>
      </c>
      <c r="B50" s="45"/>
      <c r="C50" s="45"/>
      <c r="D50" s="45"/>
      <c r="E50" s="46"/>
      <c r="F50" s="42"/>
    </row>
    <row r="51" spans="1:6" s="37" customFormat="1" x14ac:dyDescent="0.25">
      <c r="F51" s="42"/>
    </row>
    <row r="52" spans="1:6" s="37" customFormat="1" x14ac:dyDescent="0.25">
      <c r="F52" s="42"/>
    </row>
    <row r="53" spans="1:6" s="37" customFormat="1" x14ac:dyDescent="0.25">
      <c r="F53" s="42"/>
    </row>
    <row r="54" spans="1:6" s="37" customFormat="1" x14ac:dyDescent="0.25">
      <c r="F54" s="42"/>
    </row>
    <row r="55" spans="1:6" s="37" customFormat="1" x14ac:dyDescent="0.25">
      <c r="F55" s="42"/>
    </row>
    <row r="56" spans="1:6" s="37" customFormat="1" x14ac:dyDescent="0.25">
      <c r="F56" s="42"/>
    </row>
    <row r="57" spans="1:6" s="37" customFormat="1" x14ac:dyDescent="0.25">
      <c r="F57" s="42"/>
    </row>
    <row r="58" spans="1:6" s="37" customFormat="1" x14ac:dyDescent="0.25">
      <c r="F58" s="42"/>
    </row>
    <row r="59" spans="1:6" s="37" customFormat="1" x14ac:dyDescent="0.25">
      <c r="F59" s="42"/>
    </row>
    <row r="60" spans="1:6" s="37" customFormat="1" x14ac:dyDescent="0.25">
      <c r="F60" s="42"/>
    </row>
    <row r="61" spans="1:6" s="37" customFormat="1" x14ac:dyDescent="0.25">
      <c r="F61" s="42"/>
    </row>
    <row r="62" spans="1:6" s="37" customFormat="1" x14ac:dyDescent="0.25">
      <c r="F62" s="42"/>
    </row>
    <row r="63" spans="1:6" s="37" customFormat="1" x14ac:dyDescent="0.25">
      <c r="F63" s="42"/>
    </row>
    <row r="64" spans="1:6" s="37" customFormat="1" x14ac:dyDescent="0.25">
      <c r="F64" s="42"/>
    </row>
    <row r="65" spans="6:6" s="37" customFormat="1" x14ac:dyDescent="0.25">
      <c r="F65" s="42"/>
    </row>
    <row r="66" spans="6:6" s="37" customFormat="1" x14ac:dyDescent="0.25">
      <c r="F66" s="42"/>
    </row>
    <row r="67" spans="6:6" s="37" customFormat="1" x14ac:dyDescent="0.25">
      <c r="F67" s="42"/>
    </row>
    <row r="68" spans="6:6" s="37" customFormat="1" x14ac:dyDescent="0.25">
      <c r="F68" s="42"/>
    </row>
    <row r="69" spans="6:6" s="37" customFormat="1" x14ac:dyDescent="0.25">
      <c r="F69" s="42"/>
    </row>
    <row r="70" spans="6:6" s="37" customFormat="1" x14ac:dyDescent="0.25">
      <c r="F70" s="42"/>
    </row>
    <row r="71" spans="6:6" s="37" customFormat="1" x14ac:dyDescent="0.25">
      <c r="F71" s="42"/>
    </row>
    <row r="72" spans="6:6" s="37" customFormat="1" x14ac:dyDescent="0.25">
      <c r="F72" s="42"/>
    </row>
    <row r="73" spans="6:6" s="37" customFormat="1" x14ac:dyDescent="0.25">
      <c r="F73" s="42"/>
    </row>
    <row r="74" spans="6:6" s="37" customFormat="1" x14ac:dyDescent="0.25">
      <c r="F74" s="42"/>
    </row>
    <row r="75" spans="6:6" s="37" customFormat="1" x14ac:dyDescent="0.25">
      <c r="F75" s="42"/>
    </row>
    <row r="76" spans="6:6" s="37" customFormat="1" x14ac:dyDescent="0.25">
      <c r="F76" s="42"/>
    </row>
    <row r="77" spans="6:6" s="37" customFormat="1" x14ac:dyDescent="0.25">
      <c r="F77" s="42"/>
    </row>
    <row r="78" spans="6:6" s="37" customFormat="1" x14ac:dyDescent="0.25">
      <c r="F78" s="42"/>
    </row>
    <row r="79" spans="6:6" s="37" customFormat="1" x14ac:dyDescent="0.25">
      <c r="F79" s="42"/>
    </row>
    <row r="80" spans="6:6" s="37" customFormat="1" x14ac:dyDescent="0.25">
      <c r="F80" s="42"/>
    </row>
    <row r="81" spans="6:6" s="37" customFormat="1" x14ac:dyDescent="0.25">
      <c r="F81" s="42"/>
    </row>
    <row r="82" spans="6:6" s="37" customFormat="1" x14ac:dyDescent="0.25">
      <c r="F82" s="42"/>
    </row>
    <row r="83" spans="6:6" s="37" customFormat="1" x14ac:dyDescent="0.25">
      <c r="F83" s="42"/>
    </row>
    <row r="84" spans="6:6" s="37" customFormat="1" x14ac:dyDescent="0.25">
      <c r="F84" s="42"/>
    </row>
    <row r="85" spans="6:6" s="37" customFormat="1" x14ac:dyDescent="0.25">
      <c r="F85" s="42"/>
    </row>
    <row r="86" spans="6:6" s="37" customFormat="1" x14ac:dyDescent="0.25">
      <c r="F86" s="42"/>
    </row>
  </sheetData>
  <mergeCells count="1">
    <mergeCell ref="A50:E5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International</vt:lpstr>
      <vt:lpstr>Norge</vt:lpstr>
      <vt:lpstr>Sverige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mkromann</dc:creator>
  <cp:keywords>StudySEA;Monash</cp:keywords>
  <cp:lastModifiedBy>mkromann</cp:lastModifiedBy>
  <dcterms:created xsi:type="dcterms:W3CDTF">2014-03-11T13:24:38Z</dcterms:created>
  <dcterms:modified xsi:type="dcterms:W3CDTF">2014-03-18T10:32:52Z</dcterms:modified>
</cp:coreProperties>
</file>